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b5d8a48254b4623" /></Relationships>
</file>

<file path=xl/workbook.xml><?xml version="1.0" encoding="utf-8"?>
<x:workbook xmlns:x="http://schemas.openxmlformats.org/spreadsheetml/2006/main">
  <x:sheets>
    <x:sheet xmlns:r="http://schemas.openxmlformats.org/officeDocument/2006/relationships" name="PETUNJUK" sheetId="1" r:id="Rfc2d1e8e0c19485f"/>
    <x:sheet xmlns:r="http://schemas.openxmlformats.org/officeDocument/2006/relationships" name="DAFTAR AKUN" sheetId="2" r:id="Ree19db3c45634989"/>
    <x:sheet xmlns:r="http://schemas.openxmlformats.org/officeDocument/2006/relationships" name="MASTER PROGRAM" sheetId="3" r:id="R54ea52484e2244ff"/>
    <x:sheet xmlns:r="http://schemas.openxmlformats.org/officeDocument/2006/relationships" name="JURNAL" sheetId="4" r:id="Rb2d4f5f749de496b"/>
    <x:sheet xmlns:r="http://schemas.openxmlformats.org/officeDocument/2006/relationships" name="PEMETAAN 2025" sheetId="5" r:id="R4cc3e093ff3d493c"/>
    <x:sheet xmlns:r="http://schemas.openxmlformats.org/officeDocument/2006/relationships" name="LAP AKTIVITAS" sheetId="6" r:id="Rc75c332a95c24ae5"/>
    <x:sheet xmlns:r="http://schemas.openxmlformats.org/officeDocument/2006/relationships" name="PER PROGRAM" sheetId="7" r:id="R8a4e8d1702be449f"/>
    <x:sheet xmlns:r="http://schemas.openxmlformats.org/officeDocument/2006/relationships" name="POSISI KEUANGAN" sheetId="8" r:id="Rc6658fc834664dc1"/>
    <x:sheet xmlns:r="http://schemas.openxmlformats.org/officeDocument/2006/relationships" name="ARUS KAS" sheetId="9" r:id="R3150429c5c7646f4"/>
    <x:sheet xmlns:r="http://schemas.openxmlformats.org/officeDocument/2006/relationships" name="ANGGARAN" sheetId="10" r:id="R8519fec8668e46cb"/>
    <x:sheet xmlns:r="http://schemas.openxmlformats.org/officeDocument/2006/relationships" name="ASET TETAP" sheetId="11" r:id="R8c173c07abf34391"/>
    <x:sheet xmlns:r="http://schemas.openxmlformats.org/officeDocument/2006/relationships" name="CATATAN" sheetId="12" r:id="R3fb17ea4b0e3449b"/>
    <x:sheet xmlns:r="http://schemas.openxmlformats.org/officeDocument/2006/relationships" name="CHECKLIST" sheetId="13" r:id="Rd25826be06b243e7"/>
    <x:sheet xmlns:r="http://schemas.openxmlformats.org/officeDocument/2006/relationships" name="RINGKASAN ESTIMASI" sheetId="14" r:id="R5e0fff3fd9454b99"/>
    <x:sheet xmlns:r="http://schemas.openxmlformats.org/officeDocument/2006/relationships" name="RINCIAN AKUNTABILITAS" sheetId="15" r:id="Rb074a8ef104345ef"/>
    <x:sheet xmlns:r="http://schemas.openxmlformats.org/officeDocument/2006/relationships" name="KONTROL FINAL" sheetId="16" r:id="R6c6a4b7695f24e5c"/>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
    <x:numFmt numFmtId="201" formatCode="dd-mmm-yyyy"/>
    <x:numFmt numFmtId="202" formatCode="&quot;Rp&quot; #,##0;[Red](&quot;Rp&quot; #,##0);-"/>
    <x:numFmt numFmtId="203" formatCode="0.0%"/>
    <x:numFmt numFmtId="204" formatCode="0%"/>
  </x:numFmts>
  <x:fonts count="23">
    <x:font>
      <x:sz val="11"/>
      <x:name val="Carlito"/>
    </x:font>
    <x:font>
      <x:b/>
      <x:sz val="16"/>
      <x:color rgb="FFFFFFFF"/>
      <x:name val="Carlito"/>
    </x:font>
    <x:font>
      <x:i/>
      <x:sz val="10"/>
      <x:color rgb="FF666666"/>
      <x:name val="Carlito"/>
    </x:font>
    <x:font>
      <x:b/>
      <x:sz val="11"/>
      <x:color rgb="FF17365D"/>
      <x:name val="Carlito"/>
    </x:font>
    <x:font>
      <x:sz val="11"/>
      <x:color rgb="FF7F6000"/>
      <x:name val="Carlito"/>
    </x:font>
    <x:font>
      <x:b/>
      <x:sz val="11"/>
      <x:color rgb="FFFFFFFF"/>
      <x:name val="Carlito"/>
    </x:font>
    <x:font>
      <x:b/>
      <x:sz val="11"/>
      <x:color rgb="FF548235"/>
      <x:name val="Carlito"/>
    </x:font>
    <x:font>
      <x:b/>
      <x:sz val="11"/>
      <x:color rgb="FFC00000"/>
      <x:name val="Carlito"/>
    </x:font>
    <x:font>
      <x:b/>
      <x:sz val="10"/>
      <x:color rgb="FFFFFFFF"/>
      <x:name val="Aptos"/>
    </x:font>
    <x:font>
      <x:i/>
      <x:sz val="10"/>
      <x:color rgb="FF666666"/>
      <x:name val="Aptos"/>
    </x:font>
    <x:font>
      <x:sz val="10"/>
      <x:name val="Aptos"/>
    </x:font>
    <x:font>
      <x:b/>
      <x:sz val="10"/>
      <x:color rgb="FF17365D"/>
      <x:name val="Aptos"/>
    </x:font>
    <x:font>
      <x:sz val="10"/>
      <x:color rgb="FF7F6000"/>
      <x:name val="Aptos"/>
    </x:font>
    <x:font>
      <x:b/>
      <x:sz val="10"/>
      <x:color rgb="FF548235"/>
      <x:name val="Aptos"/>
    </x:font>
    <x:font>
      <x:b/>
      <x:sz val="10"/>
      <x:color rgb="FFC00000"/>
      <x:name val="Aptos"/>
    </x:font>
    <x:font>
      <x:b/>
      <x:sz val="16"/>
      <x:color rgb="FFFFFFFF"/>
      <x:name val="Aptos Display"/>
    </x:font>
    <x:font>
      <x:sz val="11"/>
      <x:color rgb="FF0000FF"/>
      <x:name val="Carlito"/>
    </x:font>
    <x:font>
      <x:b/>
      <x:sz val="11"/>
      <x:color rgb="FFBF9000"/>
      <x:name val="Carlito"/>
    </x:font>
    <x:font>
      <x:b/>
      <x:sz val="10"/>
      <x:color rgb="FFBF9000"/>
      <x:name val="Aptos"/>
    </x:font>
    <x:font>
      <x:b/>
      <x:sz val="11"/>
      <x:color rgb="FF0000FF"/>
      <x:name val="Carlito"/>
    </x:font>
    <x:font>
      <x:b/>
      <x:sz val="11"/>
      <x:color rgb="FF7F6000"/>
      <x:name val="Carlito"/>
    </x:font>
    <x:font>
      <x:b/>
      <x:sz val="17"/>
      <x:color rgb="FFFFFFFF"/>
      <x:name val="Aptos Display"/>
    </x:font>
    <x:font>
      <x:sz val="11"/>
      <x:color rgb="FF666666"/>
      <x:name val="Carlito"/>
    </x:font>
  </x:fonts>
  <x:fills count="36">
    <x:fill>
      <x:patternFill patternType="none"/>
    </x:fill>
    <x:fill>
      <x:patternFill patternType="gray125"/>
    </x:fill>
    <x:fill>
      <x:patternFill patternType="solid">
        <x:fgColor rgb="FF17365D"/>
      </x:patternFill>
    </x:fill>
    <x:fill>
      <x:patternFill patternType="solid">
        <x:fgColor rgb="FFEEF5FA"/>
      </x:patternFill>
    </x:fill>
    <x:fill>
      <x:patternFill patternType="solid">
        <x:fgColor rgb="FFD9EAF7"/>
      </x:patternFill>
    </x:fill>
    <x:fill>
      <x:patternFill patternType="solid">
        <x:fgColor rgb="FFFFF2CC"/>
      </x:patternFill>
    </x:fill>
    <x:fill>
      <x:patternFill patternType="solid">
        <x:fgColor rgb="FF2F75B5"/>
      </x:patternFill>
    </x:fill>
    <x:fill>
      <x:patternFill patternType="solid">
        <x:fgColor rgb="FFFFF9E6"/>
      </x:patternFill>
    </x:fill>
    <x:fill>
      <x:patternFill patternType="solid">
        <x:fgColor rgb="FFE2F0D9"/>
      </x:patternFill>
    </x:fill>
    <x:fill>
      <x:patternFill patternType="solid">
        <x:fgColor rgb="FFFCE4D6"/>
      </x:patternFill>
    </x:fill>
    <x:fill>
      <x:patternFill patternType="solid">
        <x:fgColor rgb="FF17365D"/>
      </x:patternFill>
    </x:fill>
    <x:fill>
      <x:patternFill patternType="solid">
        <x:fgColor rgb="FFEEF5FA"/>
      </x:patternFill>
    </x:fill>
    <x:fill>
      <x:patternFill patternType="solid">
        <x:fgColor rgb="FF2F75B5"/>
      </x:patternFill>
    </x:fill>
    <x:fill>
      <x:patternFill patternType="solid">
        <x:fgColor rgb="FFFFF9E6"/>
      </x:patternFill>
    </x:fill>
    <x:fill>
      <x:patternFill patternType="solid">
        <x:fgColor rgb="FFD9EAF7"/>
      </x:patternFill>
    </x:fill>
    <x:fill>
      <x:patternFill patternType="solid">
        <x:fgColor rgb="FFE2F0D9"/>
      </x:patternFill>
    </x:fill>
    <x:fill>
      <x:patternFill patternType="solid">
        <x:fgColor rgb="FFFFF2CC"/>
      </x:patternFill>
    </x:fill>
    <x:fill>
      <x:patternFill patternType="solid">
        <x:fgColor rgb="FF17365D"/>
      </x:patternFill>
    </x:fill>
    <x:fill>
      <x:patternFill patternType="solid">
        <x:fgColor rgb="FFEEF5FA"/>
      </x:patternFill>
    </x:fill>
    <x:fill>
      <x:patternFill patternType="solid">
        <x:fgColor rgb="FF2F75B5"/>
      </x:patternFill>
    </x:fill>
    <x:fill>
      <x:patternFill patternType="solid">
        <x:fgColor rgb="FFD9EAF7"/>
      </x:patternFill>
    </x:fill>
    <x:fill>
      <x:patternFill patternType="solid">
        <x:fgColor rgb="FFE2F0D9"/>
      </x:patternFill>
    </x:fill>
    <x:fill>
      <x:patternFill patternType="solid">
        <x:fgColor rgb="FFFFF9E6"/>
      </x:patternFill>
    </x:fill>
    <x:fill>
      <x:patternFill patternType="solid">
        <x:fgColor rgb="FFFFF2CC"/>
      </x:patternFill>
    </x:fill>
    <x:fill>
      <x:patternFill patternType="solid">
        <x:fgColor rgb="FF17365D"/>
      </x:patternFill>
    </x:fill>
    <x:fill>
      <x:patternFill patternType="solid">
        <x:fgColor rgb="FFEEF5FA"/>
      </x:patternFill>
    </x:fill>
    <x:fill>
      <x:patternFill patternType="solid">
        <x:fgColor rgb="FF2F75B5"/>
      </x:patternFill>
    </x:fill>
    <x:fill>
      <x:patternFill patternType="solid">
        <x:fgColor rgb="FFE2F0D9"/>
      </x:patternFill>
    </x:fill>
    <x:fill>
      <x:patternFill patternType="solid">
        <x:fgColor rgb="FFD9EAF7"/>
      </x:patternFill>
    </x:fill>
    <x:fill>
      <x:patternFill patternType="solid">
        <x:fgColor rgb="FFFFF2CC"/>
      </x:patternFill>
    </x:fill>
    <x:fill>
      <x:patternFill patternType="solid">
        <x:fgColor rgb="FF17365D"/>
      </x:patternFill>
    </x:fill>
    <x:fill>
      <x:patternFill patternType="solid">
        <x:fgColor rgb="FFEEF5FA"/>
      </x:patternFill>
    </x:fill>
    <x:fill>
      <x:patternFill patternType="solid">
        <x:fgColor rgb="FF2F75B5"/>
      </x:patternFill>
    </x:fill>
    <x:fill>
      <x:patternFill patternType="solid">
        <x:fgColor rgb="FFE2F0D9"/>
      </x:patternFill>
    </x:fill>
    <x:fill>
      <x:patternFill patternType="solid">
        <x:fgColor rgb="FFD9EAF7"/>
      </x:patternFill>
    </x:fill>
    <x:fill>
      <x:patternFill patternType="solid">
        <x:fgColor rgb="FFFFF2CC"/>
      </x:patternFill>
    </x:fill>
  </x:fills>
  <x:borders count="12">
    <x:border/>
    <x:border>
      <x:bottom style="thin">
        <x:color rgb="FF2F75B5"/>
      </x:bottom>
    </x:border>
    <x:border>
      <x:left style="thin">
        <x:color rgb="FF17365D"/>
      </x:left>
      <x:top style="thin">
        <x:color rgb="FF17365D"/>
      </x:top>
      <x:bottom style="thin">
        <x:color rgb="FF17365D"/>
      </x:bottom>
    </x:border>
    <x:border>
      <x:top style="thin">
        <x:color rgb="FF17365D"/>
      </x:top>
      <x:bottom style="thin">
        <x:color rgb="FF17365D"/>
      </x:bottom>
    </x:border>
    <x:border>
      <x:right style="thin">
        <x:color rgb="FF17365D"/>
      </x:right>
      <x:top style="thin">
        <x:color rgb="FF17365D"/>
      </x:top>
      <x:bottom style="thin">
        <x:color rgb="FF17365D"/>
      </x:bottom>
    </x:border>
    <x:border>
      <x:bottom style="thin">
        <x:color rgb="FFD9E2F3"/>
      </x:bottom>
    </x:border>
    <x:border>
      <x:top style="thin">
        <x:color rgb="FFD9E2F3"/>
      </x:top>
      <x:bottom style="thin">
        <x:color rgb="FFD9E2F3"/>
      </x:bottom>
    </x:border>
    <x:border>
      <x:top style="thin">
        <x:color rgb="FFD9E2F3"/>
      </x:top>
    </x:border>
    <x:border>
      <x:bottom style="thin">
        <x:color rgb="FFE7E6E6"/>
      </x:bottom>
    </x:border>
    <x:border>
      <x:top style="thin">
        <x:color rgb="FFE7E6E6"/>
      </x:top>
      <x:bottom style="thin">
        <x:color rgb="FFE7E6E6"/>
      </x:bottom>
    </x:border>
    <x:border>
      <x:top style="thin">
        <x:color rgb="FFE7E6E6"/>
      </x:top>
    </x:border>
    <x:border>
      <x:bottom style="double">
        <x:color rgb="FF548235"/>
      </x:bottom>
    </x:border>
  </x:borders>
  <x:cellStyleXfs count="1">
    <x:xf numFmtId="0" fontId="0" fillId="0" borderId="0"/>
  </x:cellStyleXfs>
  <x:cellXfs count="39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top" wrapText="1"/>
    </x:xf>
    <x:xf numFmtId="0" fontId="0" fillId="6" borderId="0" xfId="0" applyNumberFormat="1" applyFont="1" applyFill="1" applyBorder="1"/>
    <x:xf numFmtId="0" fontId="5" fillId="6" borderId="0" xfId="0" applyNumberFormat="1" applyFont="1" applyFill="1" applyBorder="1"/>
    <x:xf numFmtId="0" fontId="5" fillId="6" borderId="2" xfId="0" applyNumberFormat="1" applyFont="1" applyFill="1" applyBorder="1"/>
    <x:xf numFmtId="0" fontId="5" fillId="6" borderId="3" xfId="0" applyNumberFormat="1" applyFont="1" applyFill="1" applyBorder="1"/>
    <x:xf numFmtId="0" fontId="5" fillId="6" borderId="4" xfId="0" applyNumberFormat="1" applyFont="1" applyFill="1" applyBorder="1"/>
    <x:xf numFmtId="0" fontId="5" fillId="6" borderId="2" xfId="0" applyNumberFormat="1" applyFont="1" applyFill="1" applyBorder="1" applyAlignment="1">
      <x:alignment wrapText="1"/>
    </x:xf>
    <x:xf numFmtId="0" fontId="5" fillId="6" borderId="3" xfId="0" applyNumberFormat="1" applyFont="1" applyFill="1" applyBorder="1" applyAlignment="1">
      <x:alignment wrapText="1"/>
    </x:xf>
    <x:xf numFmtId="0" fontId="5" fillId="6" borderId="4" xfId="0" applyNumberFormat="1" applyFont="1" applyFill="1" applyBorder="1" applyAlignment="1">
      <x:alignment wrapText="1"/>
    </x:xf>
    <x:xf numFmtId="0" fontId="5" fillId="6" borderId="2" xfId="0" applyNumberFormat="1" applyFont="1" applyFill="1" applyBorder="1" applyAlignment="1">
      <x:alignment horizontal="center" wrapText="1"/>
    </x:xf>
    <x:xf numFmtId="0" fontId="5" fillId="6" borderId="3" xfId="0" applyNumberFormat="1" applyFont="1" applyFill="1" applyBorder="1" applyAlignment="1">
      <x:alignment horizontal="center" wrapText="1"/>
    </x:xf>
    <x:xf numFmtId="0" fontId="5" fillId="6" borderId="4" xfId="0" applyNumberFormat="1" applyFont="1" applyFill="1" applyBorder="1" applyAlignment="1">
      <x:alignment horizontal="center" wrapText="1"/>
    </x:xf>
    <x:xf numFmtId="0" fontId="5" fillId="6" borderId="2" xfId="0" applyNumberFormat="1" applyFont="1" applyFill="1" applyBorder="1" applyAlignment="1">
      <x:alignment horizontal="center" vertical="center" wrapText="1"/>
    </x:xf>
    <x:xf numFmtId="0" fontId="5" fillId="6" borderId="3" xfId="0" applyNumberFormat="1" applyFont="1" applyFill="1" applyBorder="1" applyAlignment="1">
      <x:alignment horizontal="center" vertical="center" wrapText="1"/>
    </x:xf>
    <x:xf numFmtId="0" fontId="5" fillId="6" borderId="4" xfId="0" applyNumberFormat="1" applyFont="1" applyFill="1" applyBorder="1" applyAlignment="1">
      <x:alignment horizontal="center" vertical="center" wrapText="1"/>
    </x:xf>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3" fillId="3" borderId="0" xfId="0" applyNumberFormat="1" applyFont="1" applyFill="1" applyBorder="1"/>
    <x:xf numFmtId="0" fontId="3" fillId="3" borderId="0"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7" borderId="8" xfId="0" applyNumberFormat="1" applyFont="1" applyFill="1" applyBorder="1" applyAlignment="1">
      <x:alignment wrapText="1"/>
    </x:xf>
    <x:xf numFmtId="0" fontId="0" fillId="7" borderId="9" xfId="0" applyNumberFormat="1" applyFont="1" applyFill="1" applyBorder="1" applyAlignment="1">
      <x:alignment wrapText="1"/>
    </x:xf>
    <x:xf numFmtId="0" fontId="0" fillId="7" borderId="10" xfId="0" applyNumberFormat="1" applyFont="1" applyFill="1" applyBorder="1" applyAlignment="1">
      <x:alignment wrapText="1"/>
    </x:xf>
    <x:xf numFmtId="200" fontId="0" fillId="7" borderId="8" xfId="0" applyNumberFormat="1" applyFont="1" applyFill="1" applyBorder="1" applyAlignment="1">
      <x:alignment wrapText="1"/>
    </x:xf>
    <x:xf numFmtId="200" fontId="0" fillId="7" borderId="9" xfId="0" applyNumberFormat="1" applyFont="1" applyFill="1" applyBorder="1" applyAlignment="1">
      <x:alignment wrapText="1"/>
    </x:xf>
    <x:xf numFmtId="200" fontId="0" fillId="7" borderId="10" xfId="0" applyNumberFormat="1" applyFont="1" applyFill="1" applyBorder="1" applyAlignment="1">
      <x:alignment wrapText="1"/>
    </x:xf>
    <x:xf numFmtId="0" fontId="0" fillId="7" borderId="0" xfId="0" applyNumberFormat="1" applyFont="1" applyFill="1" applyBorder="1"/>
    <x:xf numFmtId="0" fontId="0" fillId="7" borderId="0" xfId="0" applyNumberFormat="1" applyFont="1" applyFill="1" applyBorder="1" applyAlignment="1">
      <x:alignment wrapText="1"/>
    </x:xf>
    <x:xf numFmtId="201" fontId="0" fillId="7" borderId="0" xfId="0" applyNumberFormat="1" applyFont="1" applyFill="1" applyBorder="1"/>
    <x:xf numFmtId="202" fontId="0" fillId="7" borderId="0" xfId="0" applyNumberFormat="1" applyFont="1" applyFill="1" applyBorder="1"/>
    <x:xf numFmtId="202" fontId="0" fillId="7" borderId="0" xfId="0" applyNumberFormat="1" applyFont="1" applyFill="1" applyBorder="1" applyAlignment="1">
      <x:alignment horizontal="right"/>
    </x:xf>
    <x:xf numFmtId="202" fontId="0" fillId="0" borderId="0" xfId="0" applyNumberFormat="1" applyFont="1" applyFill="1" applyBorder="1"/>
    <x:xf numFmtId="202" fontId="0" fillId="0" borderId="0" xfId="0" applyNumberFormat="1" applyFont="1" applyFill="1" applyBorder="1" applyAlignment="1">
      <x:alignment horizontal="right"/>
    </x:xf>
    <x:xf numFmtId="0" fontId="0" fillId="0" borderId="0" xfId="0" applyNumberFormat="1" applyFont="1" applyFill="1" applyBorder="1" applyAlignment="1">
      <x:alignment vertical="top" wrapText="1"/>
    </x:xf>
    <x:xf numFmtId="202" fontId="0" fillId="0" borderId="0" xfId="0" applyNumberFormat="1" applyFont="1" applyFill="1" applyBorder="1" applyAlignment="1">
      <x:alignment vertical="top" wrapText="1"/>
    </x:xf>
    <x:xf numFmtId="202" fontId="0" fillId="0" borderId="0" xfId="0" applyNumberFormat="1" applyFont="1" applyFill="1" applyBorder="1" applyAlignment="1">
      <x:alignment horizontal="right" vertical="top" wrapText="1"/>
    </x:xf>
    <x:xf numFmtId="0" fontId="0" fillId="7" borderId="0"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11" xfId="0" applyNumberFormat="1" applyFont="1" applyFill="1" applyBorder="1"/>
    <x:xf numFmtId="202" fontId="3" fillId="4" borderId="1" xfId="0" applyNumberFormat="1" applyFont="1" applyFill="1" applyBorder="1"/>
    <x:xf numFmtId="202" fontId="6" fillId="8" borderId="11" xfId="0" applyNumberFormat="1" applyFont="1" applyFill="1" applyBorder="1"/>
    <x:xf numFmtId="202" fontId="3" fillId="4" borderId="1" xfId="0" applyNumberFormat="1" applyFont="1" applyFill="1" applyBorder="1" applyAlignment="1">
      <x:alignment horizontal="right"/>
    </x:xf>
    <x:xf numFmtId="202" fontId="6" fillId="8" borderId="11" xfId="0" applyNumberFormat="1" applyFont="1" applyFill="1" applyBorder="1" applyAlignment="1">
      <x:alignment horizontal="right"/>
    </x:xf>
    <x:xf numFmtId="203" fontId="0" fillId="0" borderId="0" xfId="0" applyNumberFormat="1" applyFont="1" applyFill="1" applyBorder="1"/>
    <x:xf numFmtId="203" fontId="3" fillId="4" borderId="1" xfId="0" applyNumberFormat="1" applyFont="1" applyFill="1" applyBorder="1"/>
    <x:xf numFmtId="0" fontId="0" fillId="9" borderId="0" xfId="0" applyNumberFormat="1" applyFont="1" applyFill="1" applyBorder="1"/>
    <x:xf numFmtId="0" fontId="7" fillId="9" borderId="0" xfId="0" applyNumberFormat="1" applyFont="1" applyFill="1" applyBorder="1"/>
    <x:xf numFmtId="202" fontId="7" fillId="9" borderId="0" xfId="0" applyNumberFormat="1" applyFont="1" applyFill="1" applyBorder="1"/>
    <x:xf numFmtId="202" fontId="7" fillId="9" borderId="0" xfId="0" applyNumberFormat="1" applyFont="1" applyFill="1" applyBorder="1" applyAlignment="1">
      <x:alignment horizontal="right"/>
    </x:xf>
    <x:xf numFmtId="202" fontId="0" fillId="4" borderId="0" xfId="0" applyNumberFormat="1" applyFont="1" applyFill="1" applyBorder="1" applyAlignment="1">
      <x:alignment horizontal="right"/>
    </x:xf>
    <x:xf numFmtId="202" fontId="3" fillId="4" borderId="0" xfId="0" applyNumberFormat="1" applyFont="1" applyFill="1" applyBorder="1" applyAlignment="1">
      <x:alignment horizontal="right"/>
    </x:xf>
    <x:xf numFmtId="0" fontId="8" fillId="2" borderId="0" xfId="0" applyNumberFormat="1" applyFont="1" applyFill="1" applyBorder="1" applyAlignment="1">
      <x:alignment vertical="center"/>
    </x:xf>
    <x:xf numFmtId="0" fontId="9" fillId="3" borderId="0" xfId="0" applyNumberFormat="1" applyFont="1" applyFill="1" applyBorder="1" applyAlignment="1">
      <x:alignment wrapText="1"/>
    </x:xf>
    <x:xf numFmtId="0" fontId="10" fillId="0" borderId="0" xfId="0" applyNumberFormat="1" applyFont="1" applyFill="1" applyBorder="1"/>
    <x:xf numFmtId="0" fontId="11" fillId="4" borderId="1" xfId="0" applyNumberFormat="1" applyFont="1" applyFill="1" applyBorder="1"/>
    <x:xf numFmtId="0" fontId="12" fillId="5" borderId="0" xfId="0" applyNumberFormat="1" applyFont="1" applyFill="1" applyBorder="1" applyAlignment="1">
      <x:alignment vertical="top" wrapText="1"/>
    </x:xf>
    <x:xf numFmtId="0" fontId="8" fillId="6" borderId="2" xfId="0" applyNumberFormat="1" applyFont="1" applyFill="1" applyBorder="1" applyAlignment="1">
      <x:alignment horizontal="center" vertical="center" wrapText="1"/>
    </x:xf>
    <x:xf numFmtId="0" fontId="8" fillId="6" borderId="3" xfId="0" applyNumberFormat="1" applyFont="1" applyFill="1" applyBorder="1" applyAlignment="1">
      <x:alignment horizontal="center" vertical="center" wrapText="1"/>
    </x:xf>
    <x:xf numFmtId="0" fontId="8" fillId="6" borderId="4" xfId="0" applyNumberFormat="1" applyFont="1" applyFill="1" applyBorder="1" applyAlignment="1">
      <x:alignment horizontal="center" vertical="center" wrapText="1"/>
    </x:xf>
    <x:xf numFmtId="0" fontId="10" fillId="0" borderId="5" xfId="0" applyNumberFormat="1" applyFont="1" applyFill="1" applyBorder="1" applyAlignment="1">
      <x:alignment vertical="top" wrapText="1"/>
    </x:xf>
    <x:xf numFmtId="0" fontId="10" fillId="0" borderId="6" xfId="0" applyNumberFormat="1" applyFont="1" applyFill="1" applyBorder="1" applyAlignment="1">
      <x:alignment vertical="top" wrapText="1"/>
    </x:xf>
    <x:xf numFmtId="0" fontId="10" fillId="0" borderId="7" xfId="0" applyNumberFormat="1" applyFont="1" applyFill="1" applyBorder="1" applyAlignment="1">
      <x:alignment vertical="top" wrapText="1"/>
    </x:xf>
    <x:xf numFmtId="0" fontId="11" fillId="3" borderId="0" xfId="0" applyNumberFormat="1" applyFont="1" applyFill="1" applyBorder="1" applyAlignment="1">
      <x:alignment wrapText="1"/>
    </x:xf>
    <x:xf numFmtId="0" fontId="10" fillId="0" borderId="0" xfId="0" applyNumberFormat="1" applyFont="1" applyFill="1" applyBorder="1" applyAlignment="1">
      <x:alignment wrapText="1"/>
    </x:xf>
    <x:xf numFmtId="200" fontId="10" fillId="7" borderId="8" xfId="0" applyNumberFormat="1" applyFont="1" applyFill="1" applyBorder="1" applyAlignment="1">
      <x:alignment wrapText="1"/>
    </x:xf>
    <x:xf numFmtId="0" fontId="10" fillId="7" borderId="8" xfId="0" applyNumberFormat="1" applyFont="1" applyFill="1" applyBorder="1" applyAlignment="1">
      <x:alignment wrapText="1"/>
    </x:xf>
    <x:xf numFmtId="200" fontId="10" fillId="7" borderId="9" xfId="0" applyNumberFormat="1" applyFont="1" applyFill="1" applyBorder="1" applyAlignment="1">
      <x:alignment wrapText="1"/>
    </x:xf>
    <x:xf numFmtId="0" fontId="10" fillId="7" borderId="9" xfId="0" applyNumberFormat="1" applyFont="1" applyFill="1" applyBorder="1" applyAlignment="1">
      <x:alignment wrapText="1"/>
    </x:xf>
    <x:xf numFmtId="200" fontId="10" fillId="7" borderId="10" xfId="0" applyNumberFormat="1" applyFont="1" applyFill="1" applyBorder="1" applyAlignment="1">
      <x:alignment wrapText="1"/>
    </x:xf>
    <x:xf numFmtId="0" fontId="10" fillId="7" borderId="10" xfId="0" applyNumberFormat="1" applyFont="1" applyFill="1" applyBorder="1" applyAlignment="1">
      <x:alignment wrapText="1"/>
    </x:xf>
    <x:xf numFmtId="0" fontId="10" fillId="7" borderId="0" xfId="0" applyNumberFormat="1" applyFont="1" applyFill="1" applyBorder="1" applyAlignment="1">
      <x:alignment wrapText="1"/>
    </x:xf>
    <x:xf numFmtId="201" fontId="10" fillId="7" borderId="0" xfId="0" applyNumberFormat="1" applyFont="1" applyFill="1" applyBorder="1"/>
    <x:xf numFmtId="0" fontId="10" fillId="7" borderId="0" xfId="0" applyNumberFormat="1" applyFont="1" applyFill="1" applyBorder="1"/>
    <x:xf numFmtId="202" fontId="10" fillId="7" borderId="0" xfId="0" applyNumberFormat="1" applyFont="1" applyFill="1" applyBorder="1" applyAlignment="1">
      <x:alignment horizontal="right"/>
    </x:xf>
    <x:xf numFmtId="202" fontId="10" fillId="0" borderId="0" xfId="0" applyNumberFormat="1" applyFont="1" applyFill="1" applyBorder="1" applyAlignment="1">
      <x:alignment horizontal="right"/>
    </x:xf>
    <x:xf numFmtId="0" fontId="10" fillId="0" borderId="0" xfId="0" applyNumberFormat="1" applyFont="1" applyFill="1" applyBorder="1" applyAlignment="1">
      <x:alignment vertical="top" wrapText="1"/>
    </x:xf>
    <x:xf numFmtId="202" fontId="10" fillId="0" borderId="0" xfId="0" applyNumberFormat="1" applyFont="1" applyFill="1" applyBorder="1" applyAlignment="1">
      <x:alignment horizontal="right" vertical="top" wrapText="1"/>
    </x:xf>
    <x:xf numFmtId="0" fontId="10" fillId="7" borderId="0" xfId="0" applyNumberFormat="1" applyFont="1" applyFill="1" applyBorder="1" applyAlignment="1">
      <x:alignment vertical="top" wrapText="1"/>
    </x:xf>
    <x:xf numFmtId="202" fontId="11" fillId="4" borderId="1" xfId="0" applyNumberFormat="1" applyFont="1" applyFill="1" applyBorder="1" applyAlignment="1">
      <x:alignment horizontal="right"/>
    </x:xf>
    <x:xf numFmtId="0" fontId="13" fillId="8" borderId="11" xfId="0" applyNumberFormat="1" applyFont="1" applyFill="1" applyBorder="1"/>
    <x:xf numFmtId="202" fontId="13" fillId="8" borderId="11" xfId="0" applyNumberFormat="1" applyFont="1" applyFill="1" applyBorder="1" applyAlignment="1">
      <x:alignment horizontal="right"/>
    </x:xf>
    <x:xf numFmtId="203" fontId="10" fillId="0" borderId="0" xfId="0" applyNumberFormat="1" applyFont="1" applyFill="1" applyBorder="1"/>
    <x:xf numFmtId="203" fontId="11" fillId="4" borderId="1" xfId="0" applyNumberFormat="1" applyFont="1" applyFill="1" applyBorder="1"/>
    <x:xf numFmtId="0" fontId="14" fillId="9" borderId="0" xfId="0" applyNumberFormat="1" applyFont="1" applyFill="1" applyBorder="1"/>
    <x:xf numFmtId="202" fontId="14" fillId="9" borderId="0" xfId="0" applyNumberFormat="1" applyFont="1" applyFill="1" applyBorder="1" applyAlignment="1">
      <x:alignment horizontal="right"/>
    </x:xf>
    <x:xf numFmtId="0" fontId="0" fillId="10" borderId="0" xfId="0" applyNumberFormat="1" applyFont="1" applyFill="1" applyBorder="1"/>
    <x:xf numFmtId="0" fontId="15" fillId="10" borderId="0" xfId="0" applyNumberFormat="1" applyFont="1" applyFill="1" applyBorder="1"/>
    <x:xf numFmtId="0" fontId="15" fillId="10" borderId="0" xfId="0" applyNumberFormat="1" applyFont="1" applyFill="1" applyBorder="1" applyAlignment="1">
      <x:alignment vertical="center"/>
    </x:xf>
    <x:xf numFmtId="0" fontId="0" fillId="11" borderId="0" xfId="0" applyNumberFormat="1" applyFont="1" applyFill="1" applyBorder="1"/>
    <x:xf numFmtId="0" fontId="2" fillId="11" borderId="0" xfId="0" applyNumberFormat="1" applyFont="1" applyFill="1" applyBorder="1"/>
    <x:xf numFmtId="0" fontId="2" fillId="11" borderId="0" xfId="0" applyNumberFormat="1" applyFont="1" applyFill="1" applyBorder="1" applyAlignment="1">
      <x:alignment wrapText="1"/>
    </x:xf>
    <x:xf numFmtId="0" fontId="0" fillId="12" borderId="0" xfId="0" applyNumberFormat="1" applyFont="1" applyFill="1" applyBorder="1"/>
    <x:xf numFmtId="0" fontId="5" fillId="12" borderId="0" xfId="0" applyNumberFormat="1" applyFont="1" applyFill="1" applyBorder="1"/>
    <x:xf numFmtId="0" fontId="5" fillId="12" borderId="2" xfId="0" applyNumberFormat="1" applyFont="1" applyFill="1" applyBorder="1"/>
    <x:xf numFmtId="0" fontId="5" fillId="12" borderId="3" xfId="0" applyNumberFormat="1" applyFont="1" applyFill="1" applyBorder="1"/>
    <x:xf numFmtId="0" fontId="5" fillId="12" borderId="4" xfId="0" applyNumberFormat="1" applyFont="1" applyFill="1" applyBorder="1"/>
    <x:xf numFmtId="0" fontId="5" fillId="12" borderId="2" xfId="0" applyNumberFormat="1" applyFont="1" applyFill="1" applyBorder="1" applyAlignment="1">
      <x:alignment wrapText="1"/>
    </x:xf>
    <x:xf numFmtId="0" fontId="5" fillId="12" borderId="3" xfId="0" applyNumberFormat="1" applyFont="1" applyFill="1" applyBorder="1" applyAlignment="1">
      <x:alignment wrapText="1"/>
    </x:xf>
    <x:xf numFmtId="0" fontId="5" fillId="12" borderId="4" xfId="0" applyNumberFormat="1" applyFont="1" applyFill="1" applyBorder="1" applyAlignment="1">
      <x:alignment wrapText="1"/>
    </x:xf>
    <x:xf numFmtId="0" fontId="5" fillId="12" borderId="2" xfId="0" applyNumberFormat="1" applyFont="1" applyFill="1" applyBorder="1" applyAlignment="1">
      <x:alignment horizontal="center" wrapText="1"/>
    </x:xf>
    <x:xf numFmtId="0" fontId="5" fillId="12" borderId="3" xfId="0" applyNumberFormat="1" applyFont="1" applyFill="1" applyBorder="1" applyAlignment="1">
      <x:alignment horizontal="center" wrapText="1"/>
    </x:xf>
    <x:xf numFmtId="0" fontId="5" fillId="12" borderId="4" xfId="0" applyNumberFormat="1" applyFont="1" applyFill="1" applyBorder="1" applyAlignment="1">
      <x:alignment horizontal="center" wrapText="1"/>
    </x:xf>
    <x:xf numFmtId="0" fontId="5" fillId="12" borderId="2" xfId="0" applyNumberFormat="1" applyFont="1" applyFill="1" applyBorder="1" applyAlignment="1">
      <x:alignment horizontal="center" vertical="center" wrapText="1"/>
    </x:xf>
    <x:xf numFmtId="0" fontId="5" fillId="12" borderId="3" xfId="0" applyNumberFormat="1" applyFont="1" applyFill="1" applyBorder="1" applyAlignment="1">
      <x:alignment horizontal="center" vertical="center" wrapText="1"/>
    </x:xf>
    <x:xf numFmtId="0" fontId="5" fillId="12" borderId="4" xfId="0" applyNumberFormat="1" applyFont="1" applyFill="1" applyBorder="1" applyAlignment="1">
      <x:alignment horizontal="center" vertical="center" wrapText="1"/>
    </x:xf>
    <x:xf numFmtId="0" fontId="0" fillId="13" borderId="0" xfId="0" applyNumberFormat="1" applyFont="1" applyFill="1" applyBorder="1"/>
    <x:xf numFmtId="0" fontId="16" fillId="13" borderId="0" xfId="0" applyNumberFormat="1" applyFont="1" applyFill="1" applyBorder="1"/>
    <x:xf numFmtId="202" fontId="16" fillId="13" borderId="0" xfId="0" applyNumberFormat="1" applyFont="1" applyFill="1" applyBorder="1"/>
    <x:xf numFmtId="202" fontId="16" fillId="13" borderId="0" xfId="0" applyNumberFormat="1" applyFont="1" applyFill="1" applyBorder="1" applyAlignment="1">
      <x:alignment horizontal="right"/>
    </x:xf>
    <x:xf numFmtId="0" fontId="0" fillId="14" borderId="0" xfId="0" applyNumberFormat="1" applyFont="1" applyFill="1" applyBorder="1"/>
    <x:xf numFmtId="202" fontId="0" fillId="14" borderId="0" xfId="0" applyNumberFormat="1" applyFont="1" applyFill="1" applyBorder="1" applyAlignment="1">
      <x:alignment horizontal="right"/>
    </x:xf>
    <x:xf numFmtId="0" fontId="3" fillId="14" borderId="0" xfId="0" applyNumberFormat="1" applyFont="1" applyFill="1" applyBorder="1"/>
    <x:xf numFmtId="202" fontId="3" fillId="14" borderId="0" xfId="0" applyNumberFormat="1" applyFont="1" applyFill="1" applyBorder="1" applyAlignment="1">
      <x:alignment horizontal="right"/>
    </x:xf>
    <x:xf numFmtId="0" fontId="3" fillId="14" borderId="1" xfId="0" applyNumberFormat="1" applyFont="1" applyFill="1" applyBorder="1"/>
    <x:xf numFmtId="202" fontId="3" fillId="14" borderId="1" xfId="0" applyNumberFormat="1" applyFont="1" applyFill="1" applyBorder="1" applyAlignment="1">
      <x:alignment horizontal="right"/>
    </x:xf>
    <x:xf numFmtId="0" fontId="0" fillId="15" borderId="0" xfId="0" applyNumberFormat="1" applyFont="1" applyFill="1" applyBorder="1"/>
    <x:xf numFmtId="202" fontId="0" fillId="15" borderId="0" xfId="0" applyNumberFormat="1" applyFont="1" applyFill="1" applyBorder="1" applyAlignment="1">
      <x:alignment horizontal="right"/>
    </x:xf>
    <x:xf numFmtId="0" fontId="6" fillId="15" borderId="0" xfId="0" applyNumberFormat="1" applyFont="1" applyFill="1" applyBorder="1"/>
    <x:xf numFmtId="202" fontId="6" fillId="15" borderId="0" xfId="0" applyNumberFormat="1" applyFont="1" applyFill="1" applyBorder="1" applyAlignment="1">
      <x:alignment horizontal="right"/>
    </x:xf>
    <x:xf numFmtId="0" fontId="6" fillId="15" borderId="11" xfId="0" applyNumberFormat="1" applyFont="1" applyFill="1" applyBorder="1"/>
    <x:xf numFmtId="202" fontId="6" fillId="15" borderId="11" xfId="0" applyNumberFormat="1" applyFont="1" applyFill="1" applyBorder="1" applyAlignment="1">
      <x:alignment horizontal="right"/>
    </x:xf>
    <x:xf numFmtId="203" fontId="3" fillId="14" borderId="1" xfId="0" applyNumberFormat="1" applyFont="1" applyFill="1" applyBorder="1"/>
    <x:xf numFmtId="202" fontId="3" fillId="14" borderId="1" xfId="0" applyNumberFormat="1" applyFont="1" applyFill="1" applyBorder="1"/>
    <x:xf numFmtId="203" fontId="0" fillId="0" borderId="8" xfId="0" applyNumberFormat="1" applyFont="1" applyFill="1" applyBorder="1"/>
    <x:xf numFmtId="202" fontId="0" fillId="0" borderId="8" xfId="0" applyNumberFormat="1" applyFont="1" applyFill="1" applyBorder="1" applyAlignment="1">
      <x:alignment horizontal="right"/>
    </x:xf>
    <x:xf numFmtId="203" fontId="0" fillId="0" borderId="9" xfId="0" applyNumberFormat="1" applyFont="1" applyFill="1" applyBorder="1"/>
    <x:xf numFmtId="202" fontId="0" fillId="0" borderId="9" xfId="0" applyNumberFormat="1" applyFont="1" applyFill="1" applyBorder="1" applyAlignment="1">
      <x:alignment horizontal="right"/>
    </x:xf>
    <x:xf numFmtId="203" fontId="0" fillId="0" borderId="10" xfId="0" applyNumberFormat="1" applyFont="1" applyFill="1" applyBorder="1"/>
    <x:xf numFmtId="202" fontId="0" fillId="0" borderId="10" xfId="0" applyNumberFormat="1" applyFont="1" applyFill="1" applyBorder="1" applyAlignment="1">
      <x:alignment horizontal="right"/>
    </x:xf>
    <x:xf numFmtId="203" fontId="0" fillId="0" borderId="8" xfId="0" applyNumberFormat="1" applyFont="1" applyFill="1" applyBorder="1" applyAlignment="1">
      <x:alignment wrapText="1"/>
    </x:xf>
    <x:xf numFmtId="202" fontId="0" fillId="0" borderId="8" xfId="0" applyNumberFormat="1" applyFont="1" applyFill="1" applyBorder="1" applyAlignment="1">
      <x:alignment horizontal="right" wrapText="1"/>
    </x:xf>
    <x:xf numFmtId="203" fontId="0" fillId="0" borderId="9" xfId="0" applyNumberFormat="1" applyFont="1" applyFill="1" applyBorder="1" applyAlignment="1">
      <x:alignment wrapText="1"/>
    </x:xf>
    <x:xf numFmtId="202" fontId="0" fillId="0" borderId="9" xfId="0" applyNumberFormat="1" applyFont="1" applyFill="1" applyBorder="1" applyAlignment="1">
      <x:alignment horizontal="right" wrapText="1"/>
    </x:xf>
    <x:xf numFmtId="203" fontId="0" fillId="0" borderId="10" xfId="0" applyNumberFormat="1" applyFont="1" applyFill="1" applyBorder="1" applyAlignment="1">
      <x:alignment wrapText="1"/>
    </x:xf>
    <x:xf numFmtId="202" fontId="0" fillId="0" borderId="10" xfId="0" applyNumberFormat="1" applyFont="1" applyFill="1" applyBorder="1" applyAlignment="1">
      <x:alignment horizontal="right" wrapText="1"/>
    </x:xf>
    <x:xf numFmtId="0" fontId="0" fillId="0" borderId="8" xfId="0" applyNumberFormat="1" applyFont="1" applyFill="1" applyBorder="1" applyAlignment="1">
      <x:alignment vertical="top" wrapText="1"/>
    </x:xf>
    <x:xf numFmtId="203" fontId="0" fillId="0" borderId="8" xfId="0" applyNumberFormat="1" applyFont="1" applyFill="1" applyBorder="1" applyAlignment="1">
      <x:alignment vertical="top" wrapText="1"/>
    </x:xf>
    <x:xf numFmtId="202" fontId="0" fillId="0" borderId="8" xfId="0" applyNumberFormat="1" applyFont="1" applyFill="1" applyBorder="1" applyAlignment="1">
      <x:alignment horizontal="right" vertical="top" wrapText="1"/>
    </x:xf>
    <x:xf numFmtId="0" fontId="0" fillId="0" borderId="9" xfId="0" applyNumberFormat="1" applyFont="1" applyFill="1" applyBorder="1" applyAlignment="1">
      <x:alignment vertical="top" wrapText="1"/>
    </x:xf>
    <x:xf numFmtId="203" fontId="0" fillId="0" borderId="9" xfId="0" applyNumberFormat="1" applyFont="1" applyFill="1" applyBorder="1" applyAlignment="1">
      <x:alignment vertical="top" wrapText="1"/>
    </x:xf>
    <x:xf numFmtId="202" fontId="0" fillId="0" borderId="9" xfId="0" applyNumberFormat="1" applyFont="1" applyFill="1" applyBorder="1" applyAlignment="1">
      <x:alignment horizontal="right" vertical="top" wrapText="1"/>
    </x:xf>
    <x:xf numFmtId="0" fontId="0" fillId="0" borderId="10" xfId="0" applyNumberFormat="1" applyFont="1" applyFill="1" applyBorder="1" applyAlignment="1">
      <x:alignment vertical="top" wrapText="1"/>
    </x:xf>
    <x:xf numFmtId="203" fontId="0" fillId="0" borderId="10" xfId="0" applyNumberFormat="1" applyFont="1" applyFill="1" applyBorder="1" applyAlignment="1">
      <x:alignment vertical="top" wrapText="1"/>
    </x:xf>
    <x:xf numFmtId="202" fontId="0" fillId="0" borderId="10" xfId="0" applyNumberFormat="1" applyFont="1" applyFill="1" applyBorder="1" applyAlignment="1">
      <x:alignment horizontal="right" vertical="top" wrapText="1"/>
    </x:xf>
    <x:xf numFmtId="203" fontId="0" fillId="13" borderId="8" xfId="0" applyNumberFormat="1" applyFont="1" applyFill="1" applyBorder="1" applyAlignment="1">
      <x:alignment vertical="top" wrapText="1"/>
    </x:xf>
    <x:xf numFmtId="203" fontId="0" fillId="13" borderId="9" xfId="0" applyNumberFormat="1" applyFont="1" applyFill="1" applyBorder="1" applyAlignment="1">
      <x:alignment vertical="top" wrapText="1"/>
    </x:xf>
    <x:xf numFmtId="203" fontId="0" fillId="13" borderId="10" xfId="0" applyNumberFormat="1" applyFont="1" applyFill="1" applyBorder="1" applyAlignment="1">
      <x:alignment vertical="top" wrapText="1"/>
    </x:xf>
    <x:xf numFmtId="203" fontId="16" fillId="13" borderId="8" xfId="0" applyNumberFormat="1" applyFont="1" applyFill="1" applyBorder="1" applyAlignment="1">
      <x:alignment vertical="top" wrapText="1"/>
    </x:xf>
    <x:xf numFmtId="203" fontId="16" fillId="13" borderId="9" xfId="0" applyNumberFormat="1" applyFont="1" applyFill="1" applyBorder="1" applyAlignment="1">
      <x:alignment vertical="top" wrapText="1"/>
    </x:xf>
    <x:xf numFmtId="203" fontId="16" fillId="13" borderId="10" xfId="0" applyNumberFormat="1" applyFont="1" applyFill="1" applyBorder="1" applyAlignment="1">
      <x:alignment vertical="top" wrapText="1"/>
    </x:xf>
    <x:xf numFmtId="0" fontId="6" fillId="15" borderId="0" xfId="0" applyNumberFormat="1" applyFont="1" applyFill="1" applyBorder="1" applyAlignment="1">
      <x:alignment horizontal="center"/>
    </x:xf>
    <x:xf numFmtId="0" fontId="0" fillId="16" borderId="0" xfId="0" applyNumberFormat="1" applyFont="1" applyFill="1" applyBorder="1"/>
    <x:xf numFmtId="0" fontId="17" fillId="16" borderId="0" xfId="0" applyNumberFormat="1" applyFont="1" applyFill="1" applyBorder="1"/>
    <x:xf numFmtId="0" fontId="17" fillId="16" borderId="0" xfId="0" applyNumberFormat="1" applyFont="1" applyFill="1" applyBorder="1" applyAlignment="1">
      <x:alignment horizontal="center"/>
    </x:xf>
    <x:xf numFmtId="0" fontId="3" fillId="11" borderId="0" xfId="0" applyNumberFormat="1" applyFont="1" applyFill="1" applyBorder="1"/>
    <x:xf numFmtId="0" fontId="3" fillId="11" borderId="0" xfId="0" applyNumberFormat="1" applyFont="1" applyFill="1" applyBorder="1" applyAlignment="1">
      <x:alignment wrapText="1"/>
    </x:xf>
    <x:xf numFmtId="0" fontId="3" fillId="11" borderId="0" xfId="0" applyNumberFormat="1" applyFont="1" applyFill="1" applyBorder="1" applyAlignment="1">
      <x:alignment vertical="top" wrapText="1"/>
    </x:xf>
    <x:xf numFmtId="0" fontId="10" fillId="13" borderId="0" xfId="0" applyNumberFormat="1" applyFont="1" applyFill="1" applyBorder="1"/>
    <x:xf numFmtId="202" fontId="10" fillId="13" borderId="0" xfId="0" applyNumberFormat="1" applyFont="1" applyFill="1" applyBorder="1" applyAlignment="1">
      <x:alignment horizontal="right"/>
    </x:xf>
    <x:xf numFmtId="0" fontId="11" fillId="14" borderId="1" xfId="0" applyNumberFormat="1" applyFont="1" applyFill="1" applyBorder="1"/>
    <x:xf numFmtId="202" fontId="12" fillId="5" borderId="0" xfId="0" applyNumberFormat="1" applyFont="1" applyFill="1" applyBorder="1" applyAlignment="1">
      <x:alignment vertical="top" wrapText="1"/>
    </x:xf>
    <x:xf numFmtId="202" fontId="12" fillId="5" borderId="0" xfId="0" applyNumberFormat="1" applyFont="1" applyFill="1" applyBorder="1" applyAlignment="1">
      <x:alignment horizontal="right" vertical="top" wrapText="1"/>
    </x:xf>
    <x:xf numFmtId="0" fontId="10" fillId="16" borderId="0" xfId="0" applyNumberFormat="1" applyFont="1" applyFill="1" applyBorder="1"/>
    <x:xf numFmtId="0" fontId="18" fillId="16" borderId="0" xfId="0" applyNumberFormat="1" applyFont="1" applyFill="1" applyBorder="1"/>
    <x:xf numFmtId="0" fontId="0" fillId="17" borderId="0" xfId="0" applyNumberFormat="1" applyFont="1" applyFill="1" applyBorder="1"/>
    <x:xf numFmtId="0" fontId="15" fillId="17" borderId="0" xfId="0" applyNumberFormat="1" applyFont="1" applyFill="1" applyBorder="1"/>
    <x:xf numFmtId="0" fontId="15" fillId="17" borderId="0" xfId="0" applyNumberFormat="1" applyFont="1" applyFill="1" applyBorder="1" applyAlignment="1">
      <x:alignment vertical="center"/>
    </x:xf>
    <x:xf numFmtId="0" fontId="0" fillId="18" borderId="0" xfId="0" applyNumberFormat="1" applyFont="1" applyFill="1" applyBorder="1"/>
    <x:xf numFmtId="0" fontId="2" fillId="18" borderId="0" xfId="0" applyNumberFormat="1" applyFont="1" applyFill="1" applyBorder="1"/>
    <x:xf numFmtId="0" fontId="2" fillId="18" borderId="0" xfId="0" applyNumberFormat="1" applyFont="1" applyFill="1" applyBorder="1" applyAlignment="1">
      <x:alignment wrapText="1"/>
    </x:xf>
    <x:xf numFmtId="0" fontId="0" fillId="19" borderId="0" xfId="0" applyNumberFormat="1" applyFont="1" applyFill="1" applyBorder="1"/>
    <x:xf numFmtId="0" fontId="5" fillId="19" borderId="0" xfId="0" applyNumberFormat="1" applyFont="1" applyFill="1" applyBorder="1"/>
    <x:xf numFmtId="0" fontId="5" fillId="19" borderId="2" xfId="0" applyNumberFormat="1" applyFont="1" applyFill="1" applyBorder="1"/>
    <x:xf numFmtId="0" fontId="5" fillId="19" borderId="3" xfId="0" applyNumberFormat="1" applyFont="1" applyFill="1" applyBorder="1"/>
    <x:xf numFmtId="0" fontId="5" fillId="19" borderId="4" xfId="0" applyNumberFormat="1" applyFont="1" applyFill="1" applyBorder="1"/>
    <x:xf numFmtId="0" fontId="5" fillId="19" borderId="2" xfId="0" applyNumberFormat="1" applyFont="1" applyFill="1" applyBorder="1" applyAlignment="1">
      <x:alignment wrapText="1"/>
    </x:xf>
    <x:xf numFmtId="0" fontId="5" fillId="19" borderId="3" xfId="0" applyNumberFormat="1" applyFont="1" applyFill="1" applyBorder="1" applyAlignment="1">
      <x:alignment wrapText="1"/>
    </x:xf>
    <x:xf numFmtId="0" fontId="5" fillId="19" borderId="4" xfId="0" applyNumberFormat="1" applyFont="1" applyFill="1" applyBorder="1" applyAlignment="1">
      <x:alignment wrapText="1"/>
    </x:xf>
    <x:xf numFmtId="0" fontId="5" fillId="19" borderId="2" xfId="0" applyNumberFormat="1" applyFont="1" applyFill="1" applyBorder="1" applyAlignment="1">
      <x:alignment horizontal="center" wrapText="1"/>
    </x:xf>
    <x:xf numFmtId="0" fontId="5" fillId="19" borderId="3" xfId="0" applyNumberFormat="1" applyFont="1" applyFill="1" applyBorder="1" applyAlignment="1">
      <x:alignment horizontal="center" wrapText="1"/>
    </x:xf>
    <x:xf numFmtId="0" fontId="5" fillId="19" borderId="4" xfId="0" applyNumberFormat="1" applyFont="1" applyFill="1" applyBorder="1" applyAlignment="1">
      <x:alignment horizontal="center" wrapText="1"/>
    </x:xf>
    <x:xf numFmtId="0" fontId="5" fillId="19" borderId="2" xfId="0" applyNumberFormat="1" applyFont="1" applyFill="1" applyBorder="1" applyAlignment="1">
      <x:alignment horizontal="center" vertical="center" wrapText="1"/>
    </x:xf>
    <x:xf numFmtId="0" fontId="5" fillId="19" borderId="3" xfId="0" applyNumberFormat="1" applyFont="1" applyFill="1" applyBorder="1" applyAlignment="1">
      <x:alignment horizontal="center" vertical="center" wrapText="1"/>
    </x:xf>
    <x:xf numFmtId="0" fontId="5" fillId="19" borderId="4" xfId="0" applyNumberFormat="1" applyFont="1" applyFill="1" applyBorder="1" applyAlignment="1">
      <x:alignment horizontal="center" vertical="center" wrapText="1"/>
    </x:xf>
    <x:xf numFmtId="0" fontId="0" fillId="20" borderId="0" xfId="0" applyNumberFormat="1" applyFont="1" applyFill="1" applyBorder="1"/>
    <x:xf numFmtId="0" fontId="3" fillId="20" borderId="0" xfId="0" applyNumberFormat="1" applyFont="1" applyFill="1" applyBorder="1"/>
    <x:xf numFmtId="0" fontId="3" fillId="20" borderId="1" xfId="0" applyNumberFormat="1" applyFont="1" applyFill="1" applyBorder="1"/>
    <x:xf numFmtId="0" fontId="0" fillId="21" borderId="0" xfId="0" applyNumberFormat="1" applyFont="1" applyFill="1" applyBorder="1"/>
    <x:xf numFmtId="0" fontId="6" fillId="21" borderId="0" xfId="0" applyNumberFormat="1" applyFont="1" applyFill="1" applyBorder="1"/>
    <x:xf numFmtId="0" fontId="6" fillId="21" borderId="11" xfId="0" applyNumberFormat="1" applyFont="1" applyFill="1" applyBorder="1"/>
    <x:xf numFmtId="0" fontId="3" fillId="18" borderId="0" xfId="0" applyNumberFormat="1" applyFont="1" applyFill="1" applyBorder="1"/>
    <x:xf numFmtId="0" fontId="3" fillId="18" borderId="0" xfId="0" applyNumberFormat="1" applyFont="1" applyFill="1" applyBorder="1" applyAlignment="1">
      <x:alignment wrapText="1"/>
    </x:xf>
    <x:xf numFmtId="0" fontId="3" fillId="18" borderId="0" xfId="0" applyNumberFormat="1" applyFont="1" applyFill="1" applyBorder="1" applyAlignment="1">
      <x:alignment vertical="top" wrapText="1"/>
    </x:xf>
    <x:xf numFmtId="203" fontId="3" fillId="20" borderId="1" xfId="0" applyNumberFormat="1" applyFont="1" applyFill="1" applyBorder="1"/>
    <x:xf numFmtId="203" fontId="6" fillId="21" borderId="11" xfId="0" applyNumberFormat="1" applyFont="1" applyFill="1" applyBorder="1"/>
    <x:xf numFmtId="202" fontId="3" fillId="20" borderId="1" xfId="0" applyNumberFormat="1" applyFont="1" applyFill="1" applyBorder="1"/>
    <x:xf numFmtId="202" fontId="6" fillId="21" borderId="11" xfId="0" applyNumberFormat="1" applyFont="1" applyFill="1" applyBorder="1"/>
    <x:xf numFmtId="202" fontId="3" fillId="20" borderId="1" xfId="0" applyNumberFormat="1" applyFont="1" applyFill="1" applyBorder="1" applyAlignment="1">
      <x:alignment horizontal="right"/>
    </x:xf>
    <x:xf numFmtId="202" fontId="6" fillId="21" borderId="11" xfId="0" applyNumberFormat="1" applyFont="1" applyFill="1" applyBorder="1" applyAlignment="1">
      <x:alignment horizontal="right"/>
    </x:xf>
    <x:xf numFmtId="203" fontId="0" fillId="22" borderId="0" xfId="0" applyNumberFormat="1" applyFont="1" applyFill="1" applyBorder="1"/>
    <x:xf numFmtId="203" fontId="3" fillId="22" borderId="1" xfId="0" applyNumberFormat="1" applyFont="1" applyFill="1" applyBorder="1"/>
    <x:xf numFmtId="203" fontId="16" fillId="22" borderId="0" xfId="0" applyNumberFormat="1" applyFont="1" applyFill="1" applyBorder="1"/>
    <x:xf numFmtId="203" fontId="19" fillId="22" borderId="1" xfId="0" applyNumberFormat="1" applyFont="1" applyFill="1" applyBorder="1"/>
    <x:xf numFmtId="203" fontId="16" fillId="22" borderId="8" xfId="0" applyNumberFormat="1" applyFont="1" applyFill="1" applyBorder="1"/>
    <x:xf numFmtId="203" fontId="16" fillId="22" borderId="9" xfId="0" applyNumberFormat="1" applyFont="1" applyFill="1" applyBorder="1"/>
    <x:xf numFmtId="0" fontId="3" fillId="20" borderId="9" xfId="0" applyNumberFormat="1" applyFont="1" applyFill="1" applyBorder="1"/>
    <x:xf numFmtId="203" fontId="19" fillId="22" borderId="9" xfId="0" applyNumberFormat="1" applyFont="1" applyFill="1" applyBorder="1"/>
    <x:xf numFmtId="202" fontId="3" fillId="20" borderId="9" xfId="0" applyNumberFormat="1" applyFont="1" applyFill="1" applyBorder="1" applyAlignment="1">
      <x:alignment horizontal="right"/>
    </x:xf>
    <x:xf numFmtId="203" fontId="16" fillId="22" borderId="10" xfId="0" applyNumberFormat="1" applyFont="1" applyFill="1" applyBorder="1"/>
    <x:xf numFmtId="203" fontId="16" fillId="22" borderId="8" xfId="0" applyNumberFormat="1" applyFont="1" applyFill="1" applyBorder="1" applyAlignment="1">
      <x:alignment wrapText="1"/>
    </x:xf>
    <x:xf numFmtId="203" fontId="16" fillId="22" borderId="9" xfId="0" applyNumberFormat="1" applyFont="1" applyFill="1" applyBorder="1" applyAlignment="1">
      <x:alignment wrapText="1"/>
    </x:xf>
    <x:xf numFmtId="0" fontId="3" fillId="20" borderId="9" xfId="0" applyNumberFormat="1" applyFont="1" applyFill="1" applyBorder="1" applyAlignment="1">
      <x:alignment wrapText="1"/>
    </x:xf>
    <x:xf numFmtId="203" fontId="19" fillId="22" borderId="9" xfId="0" applyNumberFormat="1" applyFont="1" applyFill="1" applyBorder="1" applyAlignment="1">
      <x:alignment wrapText="1"/>
    </x:xf>
    <x:xf numFmtId="202" fontId="3" fillId="20" borderId="9" xfId="0" applyNumberFormat="1" applyFont="1" applyFill="1" applyBorder="1" applyAlignment="1">
      <x:alignment horizontal="right" wrapText="1"/>
    </x:xf>
    <x:xf numFmtId="203" fontId="16" fillId="22" borderId="10" xfId="0" applyNumberFormat="1" applyFont="1" applyFill="1" applyBorder="1" applyAlignment="1">
      <x:alignment wrapText="1"/>
    </x:xf>
    <x:xf numFmtId="203" fontId="16" fillId="22" borderId="8" xfId="0" applyNumberFormat="1" applyFont="1" applyFill="1" applyBorder="1" applyAlignment="1">
      <x:alignment vertical="top" wrapText="1"/>
    </x:xf>
    <x:xf numFmtId="203" fontId="16" fillId="22" borderId="9" xfId="0" applyNumberFormat="1" applyFont="1" applyFill="1" applyBorder="1" applyAlignment="1">
      <x:alignment vertical="top" wrapText="1"/>
    </x:xf>
    <x:xf numFmtId="0" fontId="3" fillId="20" borderId="9" xfId="0" applyNumberFormat="1" applyFont="1" applyFill="1" applyBorder="1" applyAlignment="1">
      <x:alignment vertical="top" wrapText="1"/>
    </x:xf>
    <x:xf numFmtId="203" fontId="19" fillId="22" borderId="9" xfId="0" applyNumberFormat="1" applyFont="1" applyFill="1" applyBorder="1" applyAlignment="1">
      <x:alignment vertical="top" wrapText="1"/>
    </x:xf>
    <x:xf numFmtId="202" fontId="3" fillId="20" borderId="9" xfId="0" applyNumberFormat="1" applyFont="1" applyFill="1" applyBorder="1" applyAlignment="1">
      <x:alignment horizontal="right" vertical="top" wrapText="1"/>
    </x:xf>
    <x:xf numFmtId="203" fontId="16" fillId="22" borderId="10" xfId="0" applyNumberFormat="1" applyFont="1" applyFill="1" applyBorder="1" applyAlignment="1">
      <x:alignment vertical="top" wrapText="1"/>
    </x:xf>
    <x:xf numFmtId="0" fontId="10" fillId="20" borderId="0" xfId="0" applyNumberFormat="1" applyFont="1" applyFill="1" applyBorder="1"/>
    <x:xf numFmtId="0" fontId="11" fillId="20" borderId="0" xfId="0" applyNumberFormat="1" applyFont="1" applyFill="1" applyBorder="1"/>
    <x:xf numFmtId="0" fontId="11" fillId="20" borderId="1" xfId="0" applyNumberFormat="1" applyFont="1" applyFill="1" applyBorder="1"/>
    <x:xf numFmtId="0" fontId="10" fillId="23" borderId="0" xfId="0" applyNumberFormat="1" applyFont="1" applyFill="1" applyBorder="1"/>
    <x:xf numFmtId="0" fontId="12" fillId="23" borderId="0" xfId="0" applyNumberFormat="1" applyFont="1" applyFill="1" applyBorder="1"/>
    <x:xf numFmtId="0" fontId="12" fillId="23" borderId="0" xfId="0" applyNumberFormat="1" applyFont="1" applyFill="1" applyBorder="1" applyAlignment="1">
      <x:alignment wrapText="1"/>
    </x:xf>
    <x:xf numFmtId="0" fontId="12" fillId="23" borderId="0" xfId="0" applyNumberFormat="1" applyFont="1" applyFill="1" applyBorder="1" applyAlignment="1">
      <x:alignment vertical="top" wrapText="1"/>
    </x:xf>
    <x:xf numFmtId="0" fontId="8" fillId="24" borderId="0" xfId="0" applyNumberFormat="1" applyFont="1" applyFill="1" applyBorder="1" applyAlignment="1">
      <x:alignment vertical="center"/>
    </x:xf>
    <x:xf numFmtId="0" fontId="15" fillId="24" borderId="0" xfId="0" applyNumberFormat="1" applyFont="1" applyFill="1" applyBorder="1" applyAlignment="1">
      <x:alignment vertical="center"/>
    </x:xf>
    <x:xf numFmtId="0" fontId="9" fillId="25" borderId="0" xfId="0" applyNumberFormat="1" applyFont="1" applyFill="1" applyBorder="1" applyAlignment="1">
      <x:alignment wrapText="1"/>
    </x:xf>
    <x:xf numFmtId="0" fontId="8" fillId="26" borderId="2" xfId="0" applyNumberFormat="1" applyFont="1" applyFill="1" applyBorder="1" applyAlignment="1">
      <x:alignment horizontal="center" vertical="center" wrapText="1"/>
    </x:xf>
    <x:xf numFmtId="0" fontId="8" fillId="26" borderId="3" xfId="0" applyNumberFormat="1" applyFont="1" applyFill="1" applyBorder="1" applyAlignment="1">
      <x:alignment horizontal="center" vertical="center" wrapText="1"/>
    </x:xf>
    <x:xf numFmtId="201" fontId="10" fillId="7" borderId="8" xfId="0" applyNumberFormat="1" applyFont="1" applyFill="1" applyBorder="1"/>
    <x:xf numFmtId="0" fontId="10" fillId="7" borderId="8" xfId="0" applyNumberFormat="1" applyFont="1" applyFill="1" applyBorder="1"/>
    <x:xf numFmtId="0" fontId="10" fillId="0" borderId="8" xfId="0" applyNumberFormat="1" applyFont="1" applyFill="1" applyBorder="1"/>
    <x:xf numFmtId="202" fontId="10" fillId="7" borderId="8" xfId="0" applyNumberFormat="1" applyFont="1" applyFill="1" applyBorder="1" applyAlignment="1">
      <x:alignment horizontal="right"/>
    </x:xf>
    <x:xf numFmtId="201" fontId="10" fillId="7" borderId="9" xfId="0" applyNumberFormat="1" applyFont="1" applyFill="1" applyBorder="1"/>
    <x:xf numFmtId="0" fontId="10" fillId="7" borderId="9" xfId="0" applyNumberFormat="1" applyFont="1" applyFill="1" applyBorder="1"/>
    <x:xf numFmtId="0" fontId="10" fillId="0" borderId="9" xfId="0" applyNumberFormat="1" applyFont="1" applyFill="1" applyBorder="1"/>
    <x:xf numFmtId="202" fontId="10" fillId="7" borderId="9" xfId="0" applyNumberFormat="1" applyFont="1" applyFill="1" applyBorder="1" applyAlignment="1">
      <x:alignment horizontal="right"/>
    </x:xf>
    <x:xf numFmtId="201" fontId="10" fillId="7" borderId="10" xfId="0" applyNumberFormat="1" applyFont="1" applyFill="1" applyBorder="1"/>
    <x:xf numFmtId="0" fontId="10" fillId="7" borderId="10" xfId="0" applyNumberFormat="1" applyFont="1" applyFill="1" applyBorder="1"/>
    <x:xf numFmtId="0" fontId="10" fillId="0" borderId="10" xfId="0" applyNumberFormat="1" applyFont="1" applyFill="1" applyBorder="1"/>
    <x:xf numFmtId="202" fontId="10" fillId="7" borderId="10" xfId="0" applyNumberFormat="1" applyFont="1" applyFill="1" applyBorder="1" applyAlignment="1">
      <x:alignment horizontal="right"/>
    </x:xf>
    <x:xf numFmtId="201" fontId="10" fillId="7" borderId="8" xfId="0" applyNumberFormat="1" applyFont="1" applyFill="1" applyBorder="1" applyAlignment="1">
      <x:alignment wrapText="1"/>
    </x:xf>
    <x:xf numFmtId="0" fontId="10" fillId="0" borderId="8" xfId="0" applyNumberFormat="1" applyFont="1" applyFill="1" applyBorder="1" applyAlignment="1">
      <x:alignment wrapText="1"/>
    </x:xf>
    <x:xf numFmtId="202" fontId="10" fillId="7" borderId="8" xfId="0" applyNumberFormat="1" applyFont="1" applyFill="1" applyBorder="1" applyAlignment="1">
      <x:alignment horizontal="right" wrapText="1"/>
    </x:xf>
    <x:xf numFmtId="201" fontId="10" fillId="7" borderId="9" xfId="0" applyNumberFormat="1" applyFont="1" applyFill="1" applyBorder="1" applyAlignment="1">
      <x:alignment wrapText="1"/>
    </x:xf>
    <x:xf numFmtId="0" fontId="10" fillId="0" borderId="9" xfId="0" applyNumberFormat="1" applyFont="1" applyFill="1" applyBorder="1" applyAlignment="1">
      <x:alignment wrapText="1"/>
    </x:xf>
    <x:xf numFmtId="202" fontId="10" fillId="7" borderId="9" xfId="0" applyNumberFormat="1" applyFont="1" applyFill="1" applyBorder="1" applyAlignment="1">
      <x:alignment horizontal="right" wrapText="1"/>
    </x:xf>
    <x:xf numFmtId="201" fontId="10" fillId="7" borderId="10" xfId="0" applyNumberFormat="1" applyFont="1" applyFill="1" applyBorder="1" applyAlignment="1">
      <x:alignment wrapText="1"/>
    </x:xf>
    <x:xf numFmtId="0" fontId="10" fillId="0" borderId="10" xfId="0" applyNumberFormat="1" applyFont="1" applyFill="1" applyBorder="1" applyAlignment="1">
      <x:alignment wrapText="1"/>
    </x:xf>
    <x:xf numFmtId="202" fontId="10" fillId="7" borderId="10" xfId="0" applyNumberFormat="1" applyFont="1" applyFill="1" applyBorder="1" applyAlignment="1">
      <x:alignment horizontal="right" wrapText="1"/>
    </x:xf>
    <x:xf numFmtId="201" fontId="10" fillId="7" borderId="8" xfId="0" applyNumberFormat="1" applyFont="1" applyFill="1" applyBorder="1" applyAlignment="1">
      <x:alignment vertical="top" wrapText="1"/>
    </x:xf>
    <x:xf numFmtId="0" fontId="10" fillId="7" borderId="8" xfId="0" applyNumberFormat="1" applyFont="1" applyFill="1" applyBorder="1" applyAlignment="1">
      <x:alignment vertical="top" wrapText="1"/>
    </x:xf>
    <x:xf numFmtId="0" fontId="10" fillId="0" borderId="8" xfId="0" applyNumberFormat="1" applyFont="1" applyFill="1" applyBorder="1" applyAlignment="1">
      <x:alignment vertical="top" wrapText="1"/>
    </x:xf>
    <x:xf numFmtId="202" fontId="10" fillId="7" borderId="8" xfId="0" applyNumberFormat="1" applyFont="1" applyFill="1" applyBorder="1" applyAlignment="1">
      <x:alignment horizontal="right" vertical="top" wrapText="1"/>
    </x:xf>
    <x:xf numFmtId="201" fontId="10" fillId="7" borderId="9" xfId="0" applyNumberFormat="1" applyFont="1" applyFill="1" applyBorder="1" applyAlignment="1">
      <x:alignment vertical="top" wrapText="1"/>
    </x:xf>
    <x:xf numFmtId="0" fontId="10" fillId="7" borderId="9" xfId="0" applyNumberFormat="1" applyFont="1" applyFill="1" applyBorder="1" applyAlignment="1">
      <x:alignment vertical="top" wrapText="1"/>
    </x:xf>
    <x:xf numFmtId="0" fontId="10" fillId="0" borderId="9" xfId="0" applyNumberFormat="1" applyFont="1" applyFill="1" applyBorder="1" applyAlignment="1">
      <x:alignment vertical="top" wrapText="1"/>
    </x:xf>
    <x:xf numFmtId="202" fontId="10" fillId="7" borderId="9" xfId="0" applyNumberFormat="1" applyFont="1" applyFill="1" applyBorder="1" applyAlignment="1">
      <x:alignment horizontal="right" vertical="top" wrapText="1"/>
    </x:xf>
    <x:xf numFmtId="201" fontId="10" fillId="7" borderId="10" xfId="0" applyNumberFormat="1" applyFont="1" applyFill="1" applyBorder="1" applyAlignment="1">
      <x:alignment vertical="top" wrapText="1"/>
    </x:xf>
    <x:xf numFmtId="0" fontId="10" fillId="7" borderId="10" xfId="0" applyNumberFormat="1" applyFont="1" applyFill="1" applyBorder="1" applyAlignment="1">
      <x:alignment vertical="top" wrapText="1"/>
    </x:xf>
    <x:xf numFmtId="0" fontId="10" fillId="0" borderId="10" xfId="0" applyNumberFormat="1" applyFont="1" applyFill="1" applyBorder="1" applyAlignment="1">
      <x:alignment vertical="top" wrapText="1"/>
    </x:xf>
    <x:xf numFmtId="202" fontId="10" fillId="7" borderId="10" xfId="0" applyNumberFormat="1" applyFont="1" applyFill="1" applyBorder="1" applyAlignment="1">
      <x:alignment horizontal="right" vertical="top" wrapText="1"/>
    </x:xf>
    <x:xf numFmtId="201" fontId="10" fillId="27" borderId="0" xfId="0" applyNumberFormat="1" applyFont="1" applyFill="1" applyBorder="1"/>
    <x:xf numFmtId="0" fontId="10" fillId="27" borderId="0" xfId="0" applyNumberFormat="1" applyFont="1" applyFill="1" applyBorder="1"/>
    <x:xf numFmtId="202" fontId="10" fillId="27" borderId="0" xfId="0" applyNumberFormat="1" applyFont="1" applyFill="1" applyBorder="1" applyAlignment="1">
      <x:alignment horizontal="right"/>
    </x:xf>
    <x:xf numFmtId="201" fontId="13" fillId="27" borderId="0" xfId="0" applyNumberFormat="1" applyFont="1" applyFill="1" applyBorder="1"/>
    <x:xf numFmtId="0" fontId="13" fillId="27" borderId="0" xfId="0" applyNumberFormat="1" applyFont="1" applyFill="1" applyBorder="1"/>
    <x:xf numFmtId="202" fontId="13" fillId="27" borderId="0" xfId="0" applyNumberFormat="1" applyFont="1" applyFill="1" applyBorder="1" applyAlignment="1">
      <x:alignment horizontal="right"/>
    </x:xf>
    <x:xf numFmtId="201" fontId="13" fillId="27" borderId="11" xfId="0" applyNumberFormat="1" applyFont="1" applyFill="1" applyBorder="1"/>
    <x:xf numFmtId="0" fontId="13" fillId="27" borderId="11" xfId="0" applyNumberFormat="1" applyFont="1" applyFill="1" applyBorder="1"/>
    <x:xf numFmtId="202" fontId="13" fillId="27" borderId="11" xfId="0" applyNumberFormat="1" applyFont="1" applyFill="1" applyBorder="1" applyAlignment="1">
      <x:alignment horizontal="right"/>
    </x:xf>
    <x:xf numFmtId="202" fontId="13" fillId="27" borderId="11" xfId="0" applyNumberFormat="1" applyFont="1" applyFill="1" applyBorder="1"/>
    <x:xf numFmtId="0" fontId="8" fillId="26" borderId="4" xfId="0" applyNumberFormat="1" applyFont="1" applyFill="1" applyBorder="1" applyAlignment="1">
      <x:alignment horizontal="center" vertical="center" wrapText="1"/>
    </x:xf>
    <x:xf numFmtId="0" fontId="11" fillId="28" borderId="1" xfId="0" applyNumberFormat="1" applyFont="1" applyFill="1" applyBorder="1"/>
    <x:xf numFmtId="202" fontId="11" fillId="28" borderId="1" xfId="0" applyNumberFormat="1" applyFont="1" applyFill="1" applyBorder="1" applyAlignment="1">
      <x:alignment horizontal="right"/>
    </x:xf>
    <x:xf numFmtId="0" fontId="10" fillId="28" borderId="0" xfId="0" applyNumberFormat="1" applyFont="1" applyFill="1" applyBorder="1"/>
    <x:xf numFmtId="202" fontId="10" fillId="28" borderId="0" xfId="0" applyNumberFormat="1" applyFont="1" applyFill="1" applyBorder="1" applyAlignment="1">
      <x:alignment horizontal="right"/>
    </x:xf>
    <x:xf numFmtId="0" fontId="11" fillId="28" borderId="0" xfId="0" applyNumberFormat="1" applyFont="1" applyFill="1" applyBorder="1"/>
    <x:xf numFmtId="202" fontId="11" fillId="28" borderId="0" xfId="0" applyNumberFormat="1" applyFont="1" applyFill="1" applyBorder="1" applyAlignment="1">
      <x:alignment horizontal="right"/>
    </x:xf>
    <x:xf numFmtId="0" fontId="11" fillId="27" borderId="1" xfId="0" applyNumberFormat="1" applyFont="1" applyFill="1" applyBorder="1"/>
    <x:xf numFmtId="202" fontId="11" fillId="27" borderId="1" xfId="0" applyNumberFormat="1" applyFont="1" applyFill="1" applyBorder="1" applyAlignment="1">
      <x:alignment horizontal="right"/>
    </x:xf>
    <x:xf numFmtId="0" fontId="13" fillId="27" borderId="1" xfId="0" applyNumberFormat="1" applyFont="1" applyFill="1" applyBorder="1"/>
    <x:xf numFmtId="202" fontId="13" fillId="27" borderId="1" xfId="0" applyNumberFormat="1" applyFont="1" applyFill="1" applyBorder="1" applyAlignment="1">
      <x:alignment horizontal="right"/>
    </x:xf>
    <x:xf numFmtId="203" fontId="10" fillId="27" borderId="0" xfId="0" applyNumberFormat="1" applyFont="1" applyFill="1" applyBorder="1"/>
    <x:xf numFmtId="203" fontId="13" fillId="27" borderId="0" xfId="0" applyNumberFormat="1" applyFont="1" applyFill="1" applyBorder="1"/>
    <x:xf numFmtId="203" fontId="13" fillId="27" borderId="11" xfId="0" applyNumberFormat="1" applyFont="1" applyFill="1" applyBorder="1"/>
    <x:xf numFmtId="0" fontId="11" fillId="26" borderId="1" xfId="0" applyNumberFormat="1" applyFont="1" applyFill="1" applyBorder="1"/>
    <x:xf numFmtId="0" fontId="8" fillId="26" borderId="1" xfId="0" applyNumberFormat="1" applyFont="1" applyFill="1" applyBorder="1"/>
    <x:xf numFmtId="0" fontId="8" fillId="26" borderId="1" xfId="0" applyNumberFormat="1" applyFont="1" applyFill="1" applyBorder="1" applyAlignment="1">
      <x:alignment wrapText="1"/>
    </x:xf>
    <x:xf numFmtId="0" fontId="8" fillId="26" borderId="1" xfId="0" applyNumberFormat="1" applyFont="1" applyFill="1" applyBorder="1" applyAlignment="1">
      <x:alignment horizontal="center" wrapText="1"/>
    </x:xf>
    <x:xf numFmtId="0" fontId="8" fillId="26" borderId="1" xfId="0" applyNumberFormat="1" applyFont="1" applyFill="1" applyBorder="1" applyAlignment="1">
      <x:alignment horizontal="center" vertical="center" wrapText="1"/>
    </x:xf>
    <x:xf numFmtId="202" fontId="11" fillId="26" borderId="1" xfId="0" applyNumberFormat="1" applyFont="1" applyFill="1" applyBorder="1" applyAlignment="1">
      <x:alignment horizontal="right"/>
    </x:xf>
    <x:xf numFmtId="202" fontId="8" fillId="26" borderId="1" xfId="0" applyNumberFormat="1" applyFont="1" applyFill="1" applyBorder="1" applyAlignment="1">
      <x:alignment horizontal="right"/>
    </x:xf>
    <x:xf numFmtId="202" fontId="8" fillId="26" borderId="1" xfId="0" applyNumberFormat="1" applyFont="1" applyFill="1" applyBorder="1" applyAlignment="1">
      <x:alignment horizontal="right" wrapText="1"/>
    </x:xf>
    <x:xf numFmtId="202" fontId="8" fillId="26" borderId="1" xfId="0" applyNumberFormat="1" applyFont="1" applyFill="1" applyBorder="1" applyAlignment="1">
      <x:alignment horizontal="center" wrapText="1"/>
    </x:xf>
    <x:xf numFmtId="202" fontId="8" fillId="26" borderId="1" xfId="0" applyNumberFormat="1" applyFont="1" applyFill="1" applyBorder="1" applyAlignment="1">
      <x:alignment horizontal="center" vertical="center" wrapText="1"/>
    </x:xf>
    <x:xf numFmtId="0" fontId="14" fillId="27" borderId="0" xfId="0" applyNumberFormat="1" applyFont="1" applyFill="1" applyBorder="1"/>
    <x:xf numFmtId="202" fontId="14" fillId="27" borderId="0" xfId="0" applyNumberFormat="1" applyFont="1" applyFill="1" applyBorder="1" applyAlignment="1">
      <x:alignment horizontal="right"/>
    </x:xf>
    <x:xf numFmtId="201" fontId="10" fillId="28" borderId="0" xfId="0" applyNumberFormat="1" applyFont="1" applyFill="1" applyBorder="1"/>
    <x:xf numFmtId="201" fontId="11" fillId="28" borderId="0" xfId="0" applyNumberFormat="1" applyFont="1" applyFill="1" applyBorder="1"/>
    <x:xf numFmtId="201" fontId="11" fillId="28" borderId="1" xfId="0" applyNumberFormat="1" applyFont="1" applyFill="1" applyBorder="1"/>
    <x:xf numFmtId="0" fontId="10" fillId="29" borderId="0" xfId="0" applyNumberFormat="1" applyFont="1" applyFill="1" applyBorder="1"/>
    <x:xf numFmtId="201" fontId="10" fillId="29" borderId="0" xfId="0" applyNumberFormat="1" applyFont="1" applyFill="1" applyBorder="1"/>
    <x:xf numFmtId="202" fontId="10" fillId="29" borderId="0" xfId="0" applyNumberFormat="1" applyFont="1" applyFill="1" applyBorder="1" applyAlignment="1">
      <x:alignment horizontal="right"/>
    </x:xf>
    <x:xf numFmtId="0" fontId="12" fillId="29" borderId="0" xfId="0" applyNumberFormat="1" applyFont="1" applyFill="1" applyBorder="1"/>
    <x:xf numFmtId="201" fontId="12" fillId="29" borderId="0" xfId="0" applyNumberFormat="1" applyFont="1" applyFill="1" applyBorder="1"/>
    <x:xf numFmtId="202" fontId="12" fillId="29" borderId="0" xfId="0" applyNumberFormat="1" applyFont="1" applyFill="1" applyBorder="1" applyAlignment="1">
      <x:alignment horizontal="right"/>
    </x:xf>
    <x:xf numFmtId="0" fontId="12" fillId="29" borderId="0" xfId="0" applyNumberFormat="1" applyFont="1" applyFill="1" applyBorder="1" applyAlignment="1">
      <x:alignment wrapText="1"/>
    </x:xf>
    <x:xf numFmtId="201" fontId="12" fillId="29" borderId="0" xfId="0" applyNumberFormat="1" applyFont="1" applyFill="1" applyBorder="1" applyAlignment="1">
      <x:alignment wrapText="1"/>
    </x:xf>
    <x:xf numFmtId="202" fontId="12" fillId="29" borderId="0" xfId="0" applyNumberFormat="1" applyFont="1" applyFill="1" applyBorder="1" applyAlignment="1">
      <x:alignment horizontal="right" wrapText="1"/>
    </x:xf>
    <x:xf numFmtId="0" fontId="12" fillId="29" borderId="0" xfId="0" applyNumberFormat="1" applyFont="1" applyFill="1" applyBorder="1" applyAlignment="1">
      <x:alignment vertical="top" wrapText="1"/>
    </x:xf>
    <x:xf numFmtId="201" fontId="12" fillId="29" borderId="0" xfId="0" applyNumberFormat="1" applyFont="1" applyFill="1" applyBorder="1" applyAlignment="1">
      <x:alignment vertical="top" wrapText="1"/>
    </x:xf>
    <x:xf numFmtId="202" fontId="12" fillId="29" borderId="0" xfId="0" applyNumberFormat="1" applyFont="1" applyFill="1" applyBorder="1" applyAlignment="1">
      <x:alignment horizontal="right" vertical="top" wrapText="1"/>
    </x:xf>
    <x:xf numFmtId="0" fontId="0" fillId="24" borderId="0" xfId="0" applyNumberFormat="1" applyFont="1" applyFill="1" applyBorder="1"/>
    <x:xf numFmtId="0" fontId="15" fillId="24" borderId="0" xfId="0" applyNumberFormat="1" applyFont="1" applyFill="1" applyBorder="1"/>
    <x:xf numFmtId="0" fontId="0" fillId="25" borderId="0" xfId="0" applyNumberFormat="1" applyFont="1" applyFill="1" applyBorder="1"/>
    <x:xf numFmtId="0" fontId="2" fillId="25" borderId="0" xfId="0" applyNumberFormat="1" applyFont="1" applyFill="1" applyBorder="1"/>
    <x:xf numFmtId="0" fontId="2" fillId="25" borderId="0" xfId="0" applyNumberFormat="1" applyFont="1" applyFill="1" applyBorder="1" applyAlignment="1">
      <x:alignment wrapText="1"/>
    </x:xf>
    <x:xf numFmtId="0" fontId="0" fillId="26" borderId="0" xfId="0" applyNumberFormat="1" applyFont="1" applyFill="1" applyBorder="1"/>
    <x:xf numFmtId="0" fontId="5" fillId="26" borderId="0" xfId="0" applyNumberFormat="1" applyFont="1" applyFill="1" applyBorder="1"/>
    <x:xf numFmtId="0" fontId="5" fillId="26" borderId="0" xfId="0" applyNumberFormat="1" applyFont="1" applyFill="1" applyBorder="1" applyAlignment="1">
      <x:alignment wrapText="1"/>
    </x:xf>
    <x:xf numFmtId="0" fontId="5" fillId="26" borderId="0" xfId="0" applyNumberFormat="1" applyFont="1" applyFill="1" applyBorder="1" applyAlignment="1">
      <x:alignment horizontal="center" wrapText="1"/>
    </x:xf>
    <x:xf numFmtId="0" fontId="5" fillId="26" borderId="0" xfId="0" applyNumberFormat="1" applyFont="1" applyFill="1" applyBorder="1" applyAlignment="1">
      <x:alignment horizontal="center" vertical="center" wrapText="1"/>
    </x:xf>
    <x:xf numFmtId="0" fontId="0" fillId="29" borderId="0" xfId="0" applyNumberFormat="1" applyFont="1" applyFill="1" applyBorder="1"/>
    <x:xf numFmtId="0" fontId="20" fillId="29" borderId="0" xfId="0" applyNumberFormat="1" applyFont="1" applyFill="1" applyBorder="1"/>
    <x:xf numFmtId="0" fontId="20" fillId="29" borderId="0" xfId="0" applyNumberFormat="1" applyFont="1" applyFill="1" applyBorder="1" applyAlignment="1">
      <x:alignment horizontal="center"/>
    </x:xf>
    <x:xf numFmtId="0" fontId="0" fillId="30" borderId="0" xfId="0" applyNumberFormat="1" applyFont="1" applyFill="1" applyBorder="1"/>
    <x:xf numFmtId="0" fontId="21" fillId="30" borderId="0" xfId="0" applyNumberFormat="1" applyFont="1" applyFill="1" applyBorder="1"/>
    <x:xf numFmtId="0" fontId="21" fillId="30" borderId="0" xfId="0" applyNumberFormat="1" applyFont="1" applyFill="1" applyBorder="1" applyAlignment="1">
      <x:alignment vertical="center"/>
    </x:xf>
    <x:xf numFmtId="0" fontId="0" fillId="31" borderId="0" xfId="0" applyNumberFormat="1" applyFont="1" applyFill="1" applyBorder="1"/>
    <x:xf numFmtId="0" fontId="2" fillId="31" borderId="0" xfId="0" applyNumberFormat="1" applyFont="1" applyFill="1" applyBorder="1"/>
    <x:xf numFmtId="0" fontId="2" fillId="31" borderId="0" xfId="0" applyNumberFormat="1" applyFont="1" applyFill="1" applyBorder="1" applyAlignment="1">
      <x:alignment wrapText="1"/>
    </x:xf>
    <x:xf numFmtId="0" fontId="0" fillId="32" borderId="0" xfId="0" applyNumberFormat="1" applyFont="1" applyFill="1" applyBorder="1"/>
    <x:xf numFmtId="0" fontId="5" fillId="32" borderId="0" xfId="0" applyNumberFormat="1" applyFont="1" applyFill="1" applyBorder="1"/>
    <x:xf numFmtId="0" fontId="5" fillId="32" borderId="0" xfId="0" applyNumberFormat="1" applyFont="1" applyFill="1" applyBorder="1" applyAlignment="1">
      <x:alignment horizontal="center"/>
    </x:xf>
    <x:xf numFmtId="0" fontId="0" fillId="33" borderId="0" xfId="0" applyNumberFormat="1" applyFont="1" applyFill="1" applyBorder="1"/>
    <x:xf numFmtId="0" fontId="6" fillId="33" borderId="0" xfId="0" applyNumberFormat="1" applyFont="1" applyFill="1" applyBorder="1"/>
    <x:xf numFmtId="0" fontId="6" fillId="33" borderId="11" xfId="0" applyNumberFormat="1" applyFont="1" applyFill="1" applyBorder="1"/>
    <x:xf numFmtId="0" fontId="5" fillId="32" borderId="0" xfId="0" applyNumberFormat="1" applyFont="1" applyFill="1" applyBorder="1" applyAlignment="1">
      <x:alignment wrapText="1"/>
    </x:xf>
    <x:xf numFmtId="0" fontId="5" fillId="32" borderId="0" xfId="0" applyNumberFormat="1" applyFont="1" applyFill="1" applyBorder="1" applyAlignment="1">
      <x:alignment horizontal="center" wrapText="1"/>
    </x:xf>
    <x:xf numFmtId="0" fontId="0" fillId="34" borderId="0" xfId="0" applyNumberFormat="1" applyFont="1" applyFill="1" applyBorder="1"/>
    <x:xf numFmtId="0" fontId="3" fillId="34" borderId="0" xfId="0" applyNumberFormat="1" applyFont="1" applyFill="1" applyBorder="1"/>
    <x:xf numFmtId="0" fontId="6" fillId="33" borderId="0" xfId="0" applyNumberFormat="1" applyFont="1" applyFill="1" applyBorder="1" applyAlignment="1">
      <x:alignment horizontal="center"/>
    </x:xf>
    <x:xf numFmtId="0" fontId="0" fillId="35" borderId="0" xfId="0" applyNumberFormat="1" applyFont="1" applyFill="1" applyBorder="1"/>
    <x:xf numFmtId="0" fontId="20" fillId="35" borderId="0" xfId="0" applyNumberFormat="1" applyFont="1" applyFill="1" applyBorder="1"/>
    <x:xf numFmtId="0" fontId="20" fillId="35" borderId="0" xfId="0" applyNumberFormat="1" applyFont="1" applyFill="1" applyBorder="1" applyAlignment="1">
      <x:alignment wrapText="1"/>
    </x:xf>
    <x:xf numFmtId="0" fontId="20" fillId="35" borderId="0" xfId="0" applyNumberFormat="1" applyFont="1" applyFill="1" applyBorder="1" applyAlignment="1">
      <x:alignment horizontal="center" wrapText="1"/>
    </x:xf>
    <x:xf numFmtId="0" fontId="22" fillId="31" borderId="0" xfId="0" applyNumberFormat="1" applyFont="1" applyFill="1" applyBorder="1"/>
    <x:xf numFmtId="0" fontId="22" fillId="31" borderId="0" xfId="0" applyNumberFormat="1" applyFont="1" applyFill="1" applyBorder="1" applyAlignment="1">
      <x:alignment wrapText="1"/>
    </x:xf>
    <x:xf numFmtId="0" fontId="22" fillId="31" borderId="0" xfId="0" applyNumberFormat="1" applyFont="1" applyFill="1" applyBorder="1" applyAlignment="1">
      <x:alignment vertical="top" wrapText="1"/>
    </x:xf>
    <x:xf numFmtId="202" fontId="6" fillId="33" borderId="11" xfId="0" applyNumberFormat="1" applyFont="1" applyFill="1" applyBorder="1"/>
    <x:xf numFmtId="204" fontId="0" fillId="0" borderId="0" xfId="0" applyNumberFormat="1" applyFont="1" applyFill="1" applyBorder="1"/>
    <x:xf numFmtId="204" fontId="6" fillId="33" borderId="11" xfId="0" applyNumberFormat="1" applyFont="1" applyFill="1" applyBorder="1"/>
    <x:xf numFmtId="202" fontId="6" fillId="33" borderId="0" xfId="0" applyNumberFormat="1" applyFont="1" applyFill="1" applyBorder="1"/>
    <x:xf numFmtId="202" fontId="0" fillId="0" borderId="8" xfId="0" applyNumberFormat="1" applyFont="1" applyFill="1" applyBorder="1"/>
    <x:xf numFmtId="202" fontId="0" fillId="0" borderId="9" xfId="0" applyNumberFormat="1" applyFont="1" applyFill="1" applyBorder="1"/>
    <x:xf numFmtId="0" fontId="6" fillId="33" borderId="9" xfId="0" applyNumberFormat="1" applyFont="1" applyFill="1" applyBorder="1"/>
    <x:xf numFmtId="202" fontId="6" fillId="33" borderId="9" xfId="0" applyNumberFormat="1" applyFont="1" applyFill="1" applyBorder="1"/>
    <x:xf numFmtId="0" fontId="5" fillId="32" borderId="9" xfId="0" applyNumberFormat="1" applyFont="1" applyFill="1" applyBorder="1" applyAlignment="1">
      <x:alignment horizontal="center" wrapText="1"/>
    </x:xf>
    <x:xf numFmtId="204" fontId="0" fillId="0" borderId="9" xfId="0" applyNumberFormat="1" applyFont="1" applyFill="1" applyBorder="1"/>
    <x:xf numFmtId="204" fontId="6" fillId="33" borderId="9" xfId="0" applyNumberFormat="1" applyFont="1" applyFill="1" applyBorder="1"/>
    <x:xf numFmtId="0" fontId="3" fillId="34" borderId="9" xfId="0" applyNumberFormat="1" applyFont="1" applyFill="1" applyBorder="1"/>
    <x:xf numFmtId="0" fontId="6" fillId="33" borderId="9" xfId="0" applyNumberFormat="1" applyFont="1" applyFill="1" applyBorder="1" applyAlignment="1">
      <x:alignment horizontal="center"/>
    </x:xf>
    <x:xf numFmtId="202" fontId="0" fillId="0" borderId="10" xfId="0" applyNumberFormat="1" applyFont="1" applyFill="1" applyBorder="1"/>
    <x:xf numFmtId="0" fontId="6" fillId="33" borderId="10" xfId="0" applyNumberFormat="1" applyFont="1" applyFill="1" applyBorder="1" applyAlignment="1">
      <x:alignment horizontal="center"/>
    </x:xf>
  </x:cellXfs>
  <x:cellStyles count="1">
    <x:cellStyle name="Normal" xfId="0"/>
  </x:cellStyles>
  <x:dxfs count="19">
    <x:dxf>
      <x:font>
        <x:b/>
        <x:color rgb="FFC00000"/>
      </x:font>
      <x:fill>
        <x:patternFill>
          <x:bgColor rgb="FFFCE4D6"/>
        </x:patternFill>
      </x:fill>
    </x:dxf>
    <x:dxf>
      <x:font>
        <x:b/>
        <x:color rgb="FF548235"/>
      </x:font>
      <x:fill>
        <x:patternFill>
          <x:bgColor rgb="FFE2F0D9"/>
        </x:patternFill>
      </x:fill>
    </x:dxf>
    <x:dxf>
      <x:font>
        <x:b/>
        <x:color rgb="FF548235"/>
      </x:font>
      <x:fill>
        <x:patternFill>
          <x:bgColor rgb="FFE2F0D9"/>
        </x:patternFill>
      </x:fill>
    </x:dxf>
    <x:dxf>
      <x:font>
        <x:b/>
        <x:color rgb="FFC00000"/>
      </x:font>
      <x:fill>
        <x:patternFill>
          <x:bgColor rgb="FFFCE4D6"/>
        </x:patternFill>
      </x:fill>
    </x:dxf>
    <x:dxf>
      <x:font>
        <x:b/>
        <x:color rgb="FF548235"/>
      </x:font>
      <x:fill>
        <x:patternFill>
          <x:bgColor rgb="FFE2F0D9"/>
        </x:patternFill>
      </x:fill>
    </x:dxf>
    <x:dxf>
      <x:font>
        <x:b/>
        <x:color rgb="FFC00000"/>
      </x:font>
      <x:fill>
        <x:patternFill>
          <x:bgColor rgb="FFFCE4D6"/>
        </x:patternFill>
      </x:fill>
    </x:dxf>
    <x:dxf>
      <x:font>
        <x:b/>
        <x:color rgb="FF548235"/>
      </x:font>
      <x:fill>
        <x:patternFill>
          <x:bgColor rgb="FFE2F0D9"/>
        </x:patternFill>
      </x:fill>
    </x:dxf>
    <x:dxf>
      <x:font>
        <x:b/>
        <x:color rgb="FFC00000"/>
      </x:font>
      <x:fill>
        <x:patternFill>
          <x:bgColor rgb="FFFCE4D6"/>
        </x:patternFill>
      </x:fill>
    </x:dxf>
    <x:dxf>
      <x:font>
        <x:b/>
        <x:color rgb="FF548235"/>
      </x:font>
      <x:fill>
        <x:patternFill>
          <x:bgColor rgb="FFE2F0D9"/>
        </x:patternFill>
      </x:fill>
    </x:dxf>
    <x:dxf>
      <x:font>
        <x:b/>
        <x:color rgb="FFC00000"/>
      </x:font>
      <x:fill>
        <x:patternFill>
          <x:bgColor rgb="FFFCE4D6"/>
        </x:patternFill>
      </x:fill>
    </x:dxf>
    <x:dxf>
      <x:font>
        <x:b/>
        <x:color rgb="FF548235"/>
      </x:font>
      <x:fill>
        <x:patternFill>
          <x:bgColor rgb="FFE2F0D9"/>
        </x:patternFill>
      </x:fill>
    </x:dxf>
    <x:dxf>
      <x:font>
        <x:b/>
        <x:color rgb="FFC00000"/>
      </x:font>
      <x:fill>
        <x:patternFill>
          <x:bgColor rgb="FFFCE4D6"/>
        </x:patternFill>
      </x:fill>
    </x:dxf>
    <x:dxf>
      <x:font>
        <x:b/>
        <x:color rgb="FF548235"/>
      </x:font>
      <x:fill>
        <x:patternFill>
          <x:bgColor rgb="FFE2F0D9"/>
        </x:patternFill>
      </x:fill>
    </x:dxf>
    <x:dxf>
      <x:font>
        <x:b/>
        <x:color rgb="FFC00000"/>
      </x:font>
      <x:fill>
        <x:patternFill>
          <x:bgColor rgb="FFFCE4D6"/>
        </x:patternFill>
      </x:fill>
    </x:dxf>
    <x:dxf>
      <x:font>
        <x:b/>
        <x:color rgb="FF548235"/>
      </x:font>
      <x:fill>
        <x:patternFill>
          <x:bgColor rgb="FFE2F0D9"/>
        </x:patternFill>
      </x:fill>
    </x:dxf>
    <x:dxf>
      <x:font>
        <x:b/>
        <x:color rgb="FFC00000"/>
      </x:font>
      <x:fill>
        <x:patternFill>
          <x:bgColor rgb="FFFCE4D6"/>
        </x:patternFill>
      </x:fill>
    </x:dxf>
    <x:dxf>
      <x:font>
        <x:b/>
        <x:color rgb="FF548235"/>
      </x:font>
      <x:fill>
        <x:patternFill>
          <x:bgColor rgb="FFE2F0D9"/>
        </x:patternFill>
      </x:fill>
    </x:dxf>
    <x:dxf>
      <x:font>
        <x:b/>
        <x:color rgb="FF548235"/>
      </x:font>
      <x:fill>
        <x:patternFill>
          <x:bgColor rgb="FFE2F0D9"/>
        </x:patternFill>
      </x:fill>
    </x:dxf>
    <x:dxf>
      <x:font>
        <x:b/>
        <x:color rgb="FFC00000"/>
      </x:font>
      <x:fill>
        <x:patternFill>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d0ff3df237d4f1c" /><Relationship Type="http://schemas.openxmlformats.org/officeDocument/2006/relationships/theme" Target="/xl/theme/theme1.xml" Id="Rc0bf6ecbfafe4785" /><Relationship Type="http://schemas.openxmlformats.org/officeDocument/2006/relationships/sharedStrings" Target="/xl/sharedStrings.xml" Id="R502b74e197dd4960" /><Relationship Type="http://schemas.openxmlformats.org/officeDocument/2006/relationships/worksheet" Target="/xl/worksheets/sheet1.xml" Id="Rfc2d1e8e0c19485f" /><Relationship Type="http://schemas.openxmlformats.org/officeDocument/2006/relationships/worksheet" Target="/xl/worksheets/sheet2.xml" Id="Ree19db3c45634989" /><Relationship Type="http://schemas.openxmlformats.org/officeDocument/2006/relationships/worksheet" Target="/xl/worksheets/sheet3.xml" Id="R54ea52484e2244ff" /><Relationship Type="http://schemas.openxmlformats.org/officeDocument/2006/relationships/worksheet" Target="/xl/worksheets/sheet4.xml" Id="Rb2d4f5f749de496b" /><Relationship Type="http://schemas.openxmlformats.org/officeDocument/2006/relationships/worksheet" Target="/xl/worksheets/sheet5.xml" Id="R4cc3e093ff3d493c" /><Relationship Type="http://schemas.openxmlformats.org/officeDocument/2006/relationships/worksheet" Target="/xl/worksheets/sheet6.xml" Id="Rc75c332a95c24ae5" /><Relationship Type="http://schemas.openxmlformats.org/officeDocument/2006/relationships/worksheet" Target="/xl/worksheets/sheet7.xml" Id="R8a4e8d1702be449f" /><Relationship Type="http://schemas.openxmlformats.org/officeDocument/2006/relationships/worksheet" Target="/xl/worksheets/sheet8.xml" Id="Rc6658fc834664dc1" /><Relationship Type="http://schemas.openxmlformats.org/officeDocument/2006/relationships/worksheet" Target="/xl/worksheets/sheet9.xml" Id="R3150429c5c7646f4" /><Relationship Type="http://schemas.openxmlformats.org/officeDocument/2006/relationships/worksheet" Target="/xl/worksheets/sheet10.xml" Id="R8519fec8668e46cb" /><Relationship Type="http://schemas.openxmlformats.org/officeDocument/2006/relationships/worksheet" Target="/xl/worksheets/sheet11.xml" Id="R8c173c07abf34391" /><Relationship Type="http://schemas.openxmlformats.org/officeDocument/2006/relationships/worksheet" Target="/xl/worksheets/sheet12.xml" Id="R3fb17ea4b0e3449b" /><Relationship Type="http://schemas.openxmlformats.org/officeDocument/2006/relationships/worksheet" Target="/xl/worksheets/sheet13.xml" Id="Rd25826be06b243e7" /><Relationship Type="http://schemas.openxmlformats.org/officeDocument/2006/relationships/worksheet" Target="/xl/worksheets/sheet14.xml" Id="R5e0fff3fd9454b99" /><Relationship Type="http://schemas.openxmlformats.org/officeDocument/2006/relationships/worksheet" Target="/xl/worksheets/sheet15.xml" Id="Rb074a8ef104345ef" /><Relationship Type="http://schemas.openxmlformats.org/officeDocument/2006/relationships/worksheet" Target="/xl/worksheets/sheet16.xml" Id="R6c6a4b7695f24e5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6" hidden="0" customWidth="1"/>
    <x:col min="2" max="2" width="24" hidden="0" customWidth="1"/>
    <x:col min="3" max="3" width="18" hidden="0" customWidth="1"/>
    <x:col min="4" max="4" width="29" hidden="0" customWidth="1"/>
    <x:col min="5" max="5" width="14" hidden="0" customWidth="1"/>
    <x:col min="6" max="6" width="14" hidden="0" customWidth="1"/>
    <x:col min="7" max="7" width="14" hidden="0" customWidth="1"/>
    <x:col min="8" max="8" width="14" hidden="0" customWidth="1"/>
    <x:col min="9" max="9" width="24" hidden="0" customWidth="1"/>
    <x:col min="10" max="10" width="12" hidden="0" customWidth="1"/>
    <x:col min="11" max="11" width="12" hidden="0" customWidth="1"/>
    <x:col min="12" max="12" width="12" hidden="0" customWidth="1"/>
  </x:cols>
  <x:sheetData>
    <x:row r="1" ht="32" customHeight="1">
      <x:c r="A1" s="359" t="str">
        <x:v>LAPORAN KEUANGAN LCA 2025 — ANGKA TELAH DITERAPKAN</x:v>
      </x:c>
      <x:c r="B1" s="359"/>
      <x:c r="C1" s="359"/>
      <x:c r="D1" s="359"/>
      <x:c r="E1" s="359"/>
      <x:c r="F1" s="359"/>
      <x:c r="G1" s="359"/>
      <x:c r="H1" s="359"/>
      <x:c r="I1" s="78"/>
      <x:c r="J1" s="78"/>
      <x:c r="K1" s="78"/>
      <x:c r="L1" s="78"/>
    </x:row>
    <x:row r="2" ht="28" customHeight="1">
      <x:c r="A2" s="362" t="str">
        <x:v>Halaman utama ini langsung menampilkan angka per pos. Rincian kegiatan, jurnal berpasangan, dan bukti minimum tersedia pada tab berikutnya.</x:v>
      </x:c>
      <x:c r="B2" s="362"/>
      <x:c r="C2" s="362"/>
      <x:c r="D2" s="362"/>
      <x:c r="E2" s="362"/>
      <x:c r="F2" s="362"/>
      <x:c r="G2" s="362"/>
      <x:c r="H2" s="362"/>
      <x:c r="I2" s="79"/>
      <x:c r="J2" s="79"/>
      <x:c r="K2" s="79"/>
      <x:c r="L2" s="79"/>
    </x:row>
    <x:row r="3" ht="20" customHeight="1">
      <x:c r="A3"/>
      <x:c r="B3"/>
      <x:c r="C3"/>
      <x:c r="D3"/>
      <x:c r="E3"/>
      <x:c r="F3"/>
      <x:c r="G3"/>
      <x:c r="H3"/>
      <x:c r="I3" s="80"/>
      <x:c r="J3" s="80"/>
      <x:c r="K3" s="80"/>
      <x:c r="L3" s="80"/>
    </x:row>
    <x:row r="4" ht="20" customHeight="1">
      <x:c r="A4" s="365" t="str">
        <x:v>RINGKASAN KAS</x:v>
      </x:c>
      <x:c r="B4" s="365" t="str">
        <x:v>Jumlah</x:v>
      </x:c>
      <x:c r="C4"/>
      <x:c r="D4"/>
      <x:c r="E4"/>
      <x:c r="F4"/>
      <x:c r="G4"/>
      <x:c r="H4"/>
      <x:c r="I4" s="186"/>
      <x:c r="J4" s="186"/>
      <x:c r="K4" s="186"/>
      <x:c r="L4" s="186"/>
    </x:row>
    <x:row r="5" ht="20" customHeight="1">
      <x:c r="A5" s="40" t="str">
        <x:v>Saldo sebelumnya</x:v>
      </x:c>
      <x:c r="B5" s="385" t="n">
        <x:v>15000000</x:v>
      </x:c>
      <x:c r="C5" s="40"/>
      <x:c r="D5" s="40"/>
      <x:c r="E5"/>
      <x:c r="F5"/>
      <x:c r="G5"/>
      <x:c r="H5"/>
      <x:c r="I5" s="188" t="n">
        <x:v>15000000</x:v>
      </x:c>
      <x:c r="J5" s="82"/>
      <x:c r="K5" s="82"/>
      <x:c r="L5" s="82"/>
    </x:row>
    <x:row r="6" ht="20" customHeight="1">
      <x:c r="A6" s="41" t="str">
        <x:v>Pemasukan 2025</x:v>
      </x:c>
      <x:c r="B6" s="386" t="n">
        <x:f>'LAP AKTIVITAS'!D8</x:f>
        <x:v>2066169300</x:v>
      </x:c>
      <x:c r="C6" s="41"/>
      <x:c r="D6" s="41"/>
      <x:c r="E6"/>
      <x:c r="F6"/>
      <x:c r="G6"/>
      <x:c r="H6"/>
      <x:c r="I6" s="188" t="n">
        <x:v>2066169300</x:v>
      </x:c>
      <x:c r="J6" s="82"/>
      <x:c r="K6" s="82"/>
      <x:c r="L6" s="82"/>
    </x:row>
    <x:row r="7" ht="20" customHeight="1">
      <x:c r="A7" s="41" t="str">
        <x:v>Pengeluaran kas 2025</x:v>
      </x:c>
      <x:c r="B7" s="386" t="n">
        <x:f>-'ARUS KAS'!B6-'ARUS KAS'!B8</x:f>
        <x:v>2078789800</x:v>
      </x:c>
      <x:c r="C7" s="41"/>
      <x:c r="D7" s="41"/>
      <x:c r="E7"/>
      <x:c r="F7"/>
      <x:c r="G7"/>
      <x:c r="H7"/>
      <x:c r="I7" s="188" t="n">
        <x:v>2078789800</x:v>
      </x:c>
      <x:c r="J7" s="82"/>
      <x:c r="K7" s="82"/>
      <x:c r="L7" s="82"/>
    </x:row>
    <x:row r="8" ht="20" customHeight="1">
      <x:c r="A8" s="387" t="str">
        <x:v>SALDO AKHIR KAS</x:v>
      </x:c>
      <x:c r="B8" s="388" t="n">
        <x:f>'ARUS KAS'!B12</x:f>
        <x:v>2379500</x:v>
      </x:c>
      <x:c r="C8" s="41"/>
      <x:c r="D8" s="41"/>
      <x:c r="E8"/>
      <x:c r="F8"/>
      <x:c r="G8"/>
      <x:c r="H8"/>
      <x:c r="I8" s="188" t="n">
        <x:f>'RINGKASAN ESTIMASI'!B9</x:f>
        <x:v>2379500</x:v>
      </x:c>
      <x:c r="J8" s="82"/>
      <x:c r="K8" s="82"/>
      <x:c r="L8" s="82"/>
    </x:row>
    <x:row r="9" ht="20" customHeight="1">
      <x:c r="A9" s="41"/>
      <x:c r="B9" s="41"/>
      <x:c r="C9" s="41"/>
      <x:c r="D9" s="41"/>
      <x:c r="E9"/>
      <x:c r="F9"/>
      <x:c r="G9"/>
      <x:c r="H9"/>
      <x:c r="I9" s="190" t="str">
        <x:v>ESTIMASI - BELUM FINAL</x:v>
      </x:c>
      <x:c r="J9" s="80"/>
      <x:c r="K9" s="80"/>
      <x:c r="L9" s="80"/>
    </x:row>
    <x:row r="10" ht="20" customHeight="1">
      <x:c r="A10" s="389" t="str">
        <x:v>PENGELUARAN MENURUT POS</x:v>
      </x:c>
      <x:c r="B10" s="389" t="str">
        <x:v>Jumlah</x:v>
      </x:c>
      <x:c r="C10" s="389" t="str">
        <x:v>Persentase</x:v>
      </x:c>
      <x:c r="D10" s="389" t="str">
        <x:v>Perlakuan Akuntansi</x:v>
      </x:c>
      <x:c r="E10"/>
      <x:c r="F10"/>
      <x:c r="G10"/>
      <x:c r="H10"/>
      <x:c r="I10" s="80"/>
      <x:c r="J10" s="80"/>
      <x:c r="K10" s="80"/>
      <x:c r="L10" s="80"/>
    </x:row>
    <x:row r="11" ht="20" customHeight="1">
      <x:c r="A11" s="41" t="str">
        <x:v>1. Sensus Al-Qur'an</x:v>
      </x:c>
      <x:c r="B11" s="386" t="n">
        <x:v>207878980</x:v>
      </x:c>
      <x:c r="C11" s="390" t="n">
        <x:v>0.1</x:v>
      </x:c>
      <x:c r="D11" s="41" t="str">
        <x:v>Beban program</x:v>
      </x:c>
      <x:c r="E11"/>
      <x:c r="F11"/>
      <x:c r="G11"/>
      <x:c r="H11"/>
      <x:c r="I11" s="250"/>
      <x:c r="J11" s="250"/>
      <x:c r="K11" s="250"/>
      <x:c r="L11" s="250"/>
    </x:row>
    <x:row r="12" ht="20" customHeight="1">
      <x:c r="A12" s="41" t="str">
        <x:v>2. Wakaf Al-Qur'an</x:v>
      </x:c>
      <x:c r="B12" s="386" t="n">
        <x:v>166303184</x:v>
      </x:c>
      <x:c r="C12" s="390" t="n">
        <x:v>0.08</x:v>
      </x:c>
      <x:c r="D12" s="41" t="str">
        <x:v>Beban program</x:v>
      </x:c>
      <x:c r="E12"/>
      <x:c r="F12"/>
      <x:c r="G12"/>
      <x:c r="H12"/>
      <x:c r="I12" s="254"/>
      <x:c r="J12" s="254"/>
      <x:c r="K12" s="254"/>
      <x:c r="L12" s="254"/>
    </x:row>
    <x:row r="13" ht="20" customHeight="1">
      <x:c r="A13" s="41" t="str">
        <x:v>3. Pendidikan Baca Al-Qur'an</x:v>
      </x:c>
      <x:c r="B13" s="386" t="n">
        <x:v>457333756</x:v>
      </x:c>
      <x:c r="C13" s="390" t="n">
        <x:v>0.22</x:v>
      </x:c>
      <x:c r="D13" s="41" t="str">
        <x:v>Beban program</x:v>
      </x:c>
      <x:c r="E13"/>
      <x:c r="F13"/>
      <x:c r="G13"/>
      <x:c r="H13"/>
      <x:c r="I13" s="254"/>
      <x:c r="J13" s="254"/>
      <x:c r="K13" s="254"/>
      <x:c r="L13" s="254"/>
    </x:row>
    <x:row r="14" ht="20" customHeight="1">
      <x:c r="A14" s="41" t="str">
        <x:v>4. Peduli Guru Ngaji</x:v>
      </x:c>
      <x:c r="B14" s="386" t="n">
        <x:v>623636940</x:v>
      </x:c>
      <x:c r="C14" s="390" t="n">
        <x:v>0.3</x:v>
      </x:c>
      <x:c r="D14" s="41" t="str">
        <x:v>Beban program</x:v>
      </x:c>
      <x:c r="E14"/>
      <x:c r="F14"/>
      <x:c r="G14"/>
      <x:c r="H14"/>
      <x:c r="I14" s="254"/>
      <x:c r="J14" s="254"/>
      <x:c r="K14" s="254"/>
      <x:c r="L14" s="254"/>
    </x:row>
    <x:row r="15" ht="20" customHeight="1">
      <x:c r="A15" s="41" t="str">
        <x:v>Operasional &amp; pendukung empat kantor</x:v>
      </x:c>
      <x:c r="B15" s="386" t="n">
        <x:v>561273246</x:v>
      </x:c>
      <x:c r="C15" s="390" t="n">
        <x:v>0.27</x:v>
      </x:c>
      <x:c r="D15" s="41" t="str">
        <x:v>Beban pendukung</x:v>
      </x:c>
      <x:c r="E15"/>
      <x:c r="F15"/>
      <x:c r="G15"/>
      <x:c r="H15"/>
      <x:c r="I15" s="254"/>
      <x:c r="J15" s="254"/>
      <x:c r="K15" s="254"/>
      <x:c r="L15" s="254"/>
    </x:row>
    <x:row r="16" ht="20" customHeight="1">
      <x:c r="A16" s="41" t="str">
        <x:v>Belanja inventaris kantor</x:v>
      </x:c>
      <x:c r="B16" s="386" t="n">
        <x:v>62363694</x:v>
      </x:c>
      <x:c r="C16" s="390" t="n">
        <x:v>0.03</x:v>
      </x:c>
      <x:c r="D16" s="41" t="str">
        <x:v>Dicatat sebagai aset</x:v>
      </x:c>
      <x:c r="E16"/>
      <x:c r="F16"/>
      <x:c r="G16"/>
      <x:c r="H16"/>
      <x:c r="I16" s="254"/>
      <x:c r="J16" s="254"/>
      <x:c r="K16" s="254"/>
      <x:c r="L16" s="254"/>
    </x:row>
    <x:row r="17" ht="20" customHeight="1">
      <x:c r="A17" s="387" t="str">
        <x:v>TOTAL PENGELUARAN KAS</x:v>
      </x:c>
      <x:c r="B17" s="388" t="n">
        <x:f>SUM(B11:B16)</x:f>
        <x:v>2078789800</x:v>
      </x:c>
      <x:c r="C17" s="391" t="n">
        <x:f>SUM(C11:C16)</x:f>
        <x:v>1</x:v>
      </x:c>
      <x:c r="D17" s="387" t="str">
        <x:v>Sesuai angka yang ditetapkan</x:v>
      </x:c>
      <x:c r="E17"/>
      <x:c r="F17"/>
      <x:c r="G17"/>
      <x:c r="H17"/>
      <x:c r="I17" s="254"/>
      <x:c r="J17" s="254"/>
      <x:c r="K17" s="254"/>
      <x:c r="L17" s="254"/>
    </x:row>
    <x:row r="18" ht="20" customHeight="1">
      <x:c r="A18" s="41"/>
      <x:c r="B18" s="41"/>
      <x:c r="C18" s="41"/>
      <x:c r="D18" s="41"/>
      <x:c r="E18"/>
      <x:c r="F18"/>
      <x:c r="G18"/>
      <x:c r="H18"/>
      <x:c r="I18" s="81"/>
      <x:c r="J18" s="81"/>
      <x:c r="K18" s="81"/>
      <x:c r="L18" s="81"/>
    </x:row>
    <x:row r="19" ht="20" customHeight="1">
      <x:c r="A19" s="392" t="str">
        <x:v>HASIL LAPORAN AKRUAL</x:v>
      </x:c>
      <x:c r="B19" s="392"/>
      <x:c r="C19" s="392"/>
      <x:c r="D19" s="392"/>
      <x:c r="E19"/>
      <x:c r="F19"/>
      <x:c r="G19"/>
      <x:c r="H19"/>
      <x:c r="I19" s="80"/>
      <x:c r="J19" s="80"/>
      <x:c r="K19" s="80"/>
      <x:c r="L19" s="80"/>
    </x:row>
    <x:row r="20" ht="20" customHeight="1">
      <x:c r="A20" s="41" t="str">
        <x:v>Total pendapatan</x:v>
      </x:c>
      <x:c r="B20" s="386" t="n">
        <x:f>'LAP AKTIVITAS'!D8</x:f>
        <x:v>2066169300</x:v>
      </x:c>
      <x:c r="C20" s="41"/>
      <x:c r="D20" s="41"/>
      <x:c r="E20"/>
      <x:c r="F20"/>
      <x:c r="G20"/>
      <x:c r="H20"/>
      <x:c r="I20" s="80"/>
      <x:c r="J20" s="80"/>
      <x:c r="K20" s="80"/>
      <x:c r="L20" s="80"/>
    </x:row>
    <x:row r="21" ht="20" customHeight="1">
      <x:c r="A21" s="41" t="str">
        <x:v>Total beban aktivitas</x:v>
      </x:c>
      <x:c r="B21" s="386" t="n">
        <x:f>'LAP AKTIVITAS'!D16</x:f>
        <x:v>2016426106</x:v>
      </x:c>
      <x:c r="C21" s="41"/>
      <x:c r="D21" s="41"/>
      <x:c r="E21"/>
      <x:c r="F21"/>
      <x:c r="G21"/>
      <x:c r="H21"/>
      <x:c r="I21" s="80"/>
      <x:c r="J21" s="80"/>
      <x:c r="K21" s="80"/>
      <x:c r="L21" s="80"/>
    </x:row>
    <x:row r="22" ht="20" customHeight="1">
      <x:c r="A22" s="41" t="str">
        <x:v>Kenaikan aset neto</x:v>
      </x:c>
      <x:c r="B22" s="386" t="n">
        <x:f>'LAP AKTIVITAS'!D17</x:f>
        <x:v>49743194</x:v>
      </x:c>
      <x:c r="C22" s="41"/>
      <x:c r="D22" s="41"/>
      <x:c r="E22"/>
      <x:c r="F22"/>
      <x:c r="G22"/>
      <x:c r="H22"/>
      <x:c r="I22" s="80"/>
      <x:c r="J22" s="80"/>
      <x:c r="K22" s="80"/>
      <x:c r="L22" s="80"/>
    </x:row>
    <x:row r="23" ht="20" customHeight="1">
      <x:c r="A23" s="41" t="str">
        <x:v>Inventaris/aset tetap—sebelum penyusutan</x:v>
      </x:c>
      <x:c r="B23" s="386" t="n">
        <x:f>'POSISI KEUANGAN'!B7</x:f>
        <x:v>62363694</x:v>
      </x:c>
      <x:c r="C23" s="41"/>
      <x:c r="D23" s="41"/>
      <x:c r="E23"/>
      <x:c r="F23"/>
      <x:c r="G23"/>
      <x:c r="H23"/>
      <x:c r="I23" s="80"/>
      <x:c r="J23" s="80"/>
      <x:c r="K23" s="80"/>
      <x:c r="L23" s="80"/>
    </x:row>
    <x:row r="24" ht="20" customHeight="1">
      <x:c r="A24" s="387" t="str">
        <x:v>Total aset/aset neto akhir</x:v>
      </x:c>
      <x:c r="B24" s="388" t="n">
        <x:f>'POSISI KEUANGAN'!B8</x:f>
        <x:v>64743194</x:v>
      </x:c>
      <x:c r="C24" s="41"/>
      <x:c r="D24" s="41"/>
      <x:c r="E24"/>
      <x:c r="F24"/>
      <x:c r="G24"/>
      <x:c r="H24"/>
      <x:c r="I24" s="80"/>
      <x:c r="J24" s="80"/>
      <x:c r="K24" s="80"/>
      <x:c r="L24" s="80"/>
    </x:row>
    <x:row r="25" ht="20" customHeight="1">
      <x:c r="A25" s="41"/>
      <x:c r="B25" s="41"/>
      <x:c r="C25" s="41"/>
      <x:c r="D25" s="41"/>
      <x:c r="E25"/>
      <x:c r="F25"/>
      <x:c r="G25"/>
      <x:c r="H25"/>
      <x:c r="I25" s="80"/>
      <x:c r="J25" s="80"/>
      <x:c r="K25" s="80"/>
      <x:c r="L25" s="80"/>
    </x:row>
    <x:row r="26" ht="20" customHeight="1">
      <x:c r="A26" s="392" t="str">
        <x:v>KONTROL REKONSILIASI</x:v>
      </x:c>
      <x:c r="B26" s="392"/>
      <x:c r="C26" s="392"/>
      <x:c r="D26" s="392"/>
    </x:row>
    <x:row r="27" ht="20" customHeight="1">
      <x:c r="A27" s="41" t="str">
        <x:v>Penerimaan</x:v>
      </x:c>
      <x:c r="B27" s="386" t="n">
        <x:v>2066169300</x:v>
      </x:c>
      <x:c r="C27" s="393" t="str">
        <x:v>OK</x:v>
      </x:c>
      <x:c r="D27" s="41"/>
    </x:row>
    <x:row r="28" ht="20" customHeight="1">
      <x:c r="A28" s="41" t="str">
        <x:v>Pengeluaran kas</x:v>
      </x:c>
      <x:c r="B28" s="386" t="n">
        <x:v>2078789800</x:v>
      </x:c>
      <x:c r="C28" s="393" t="str">
        <x:v>OK</x:v>
      </x:c>
      <x:c r="D28" s="41"/>
    </x:row>
    <x:row r="29" ht="20" customHeight="1">
      <x:c r="A29" s="41" t="str">
        <x:v>Saldo akhir kas</x:v>
      </x:c>
      <x:c r="B29" s="386" t="n">
        <x:v>2379500</x:v>
      </x:c>
      <x:c r="C29" s="393" t="str">
        <x:v>OK</x:v>
      </x:c>
      <x:c r="D29" s="41"/>
    </x:row>
    <x:row r="30" ht="20" customHeight="1">
      <x:c r="A30" s="41" t="str">
        <x:v>Beban aktivitas</x:v>
      </x:c>
      <x:c r="B30" s="386" t="n">
        <x:v>2016426106</x:v>
      </x:c>
      <x:c r="C30" s="393" t="str">
        <x:v>OK</x:v>
      </x:c>
      <x:c r="D30" s="41"/>
    </x:row>
    <x:row r="31" ht="20" customHeight="1">
      <x:c r="A31" s="41" t="str">
        <x:v>Inventaris sebagai aset</x:v>
      </x:c>
      <x:c r="B31" s="386" t="n">
        <x:v>62363694</x:v>
      </x:c>
      <x:c r="C31" s="393" t="str">
        <x:v>OK</x:v>
      </x:c>
      <x:c r="D31" s="41"/>
    </x:row>
    <x:row r="32" ht="20" customHeight="1">
      <x:c r="A32" s="42" t="str">
        <x:v>Posisi keuangan seimbang</x:v>
      </x:c>
      <x:c r="B32" s="394" t="n">
        <x:v>0</x:v>
      </x:c>
      <x:c r="C32" s="395" t="str">
        <x:v>OK</x:v>
      </x:c>
      <x:c r="D32" s="42"/>
    </x:row>
    <x:row r="33" ht="20" customHeight="1"/>
    <x:row r="34" ht="20" customHeight="1">
      <x:c r="A34" s="377" t="str">
        <x:v>STATUS: ESTIMASI KLASIFIKASI MANAJEMEN — PERLU VERIFIKASI BUKTI TRANSAKSI DAN REGISTER ASET</x:v>
      </x:c>
      <x:c r="B34" s="377"/>
      <x:c r="C34" s="377"/>
      <x:c r="D34" s="377"/>
      <x:c r="E34" s="377"/>
      <x:c r="F34" s="377"/>
      <x:c r="G34" s="377"/>
      <x:c r="H34" s="377"/>
    </x:row>
    <x:row r="35" ht="20" customHeight="1"/>
    <x:row r="36" ht="20" customHeight="1">
      <x:c r="A36" s="380" t="str">
        <x:v>Catatan: pengeluaran kas Rp2.078.789.800 tidak seluruhnya menjadi beban tahun berjalan. Sebesar Rp62.363.694 ditempatkan sebagai inventaris/aset. Karena itu total beban aktivitas Rp2.016.426.106, sedangkan arus kas tetap memakai seluruh pengeluaran Rp2.078.789.800.</x:v>
      </x:c>
      <x:c r="B36" s="380"/>
      <x:c r="C36" s="380"/>
      <x:c r="D36" s="380"/>
      <x:c r="E36" s="380"/>
      <x:c r="F36" s="380"/>
      <x:c r="G36" s="380"/>
      <x:c r="H36" s="380"/>
    </x:row>
    <x:row r="37" ht="20" customHeight="1">
      <x:c r="A37" s="380"/>
      <x:c r="B37" s="380"/>
      <x:c r="C37" s="380"/>
      <x:c r="D37" s="380"/>
      <x:c r="E37" s="380"/>
      <x:c r="F37" s="380"/>
      <x:c r="G37" s="380"/>
      <x:c r="H37" s="380"/>
    </x:row>
    <x:row r="38" ht="20" customHeight="1">
      <x:c r="A38" s="380"/>
      <x:c r="B38" s="380"/>
      <x:c r="C38" s="380"/>
      <x:c r="D38" s="380"/>
      <x:c r="E38" s="380"/>
      <x:c r="F38" s="380"/>
      <x:c r="G38" s="380"/>
      <x:c r="H38" s="380"/>
    </x:row>
    <x:row r="39" ht="20" customHeight="1">
      <x:c r="A39" s="380"/>
      <x:c r="B39" s="380"/>
      <x:c r="C39" s="380"/>
      <x:c r="D39" s="380"/>
      <x:c r="E39" s="380"/>
      <x:c r="F39" s="380"/>
      <x:c r="G39" s="380"/>
      <x:c r="H39" s="380"/>
    </x:row>
  </x:sheetData>
  <x:mergeCells>
    <x:mergeCell ref="A1:H1"/>
    <x:mergeCell ref="A2:H2"/>
    <x:mergeCell ref="A19:D19"/>
    <x:mergeCell ref="A26:D26"/>
    <x:mergeCell ref="A34:H34"/>
    <x:mergeCell ref="A36:H39"/>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3" hidden="0" customWidth="1"/>
    <x:col min="2" max="2" width="35" hidden="0" customWidth="1"/>
    <x:col min="3" max="3" width="20" hidden="0" customWidth="1"/>
    <x:col min="4" max="4" width="24" hidden="0" customWidth="1"/>
    <x:col min="5" max="5" width="14" hidden="0" customWidth="1"/>
    <x:col min="6" max="6" width="14" hidden="0" customWidth="1"/>
    <x:col min="7" max="7" width="10" hidden="0" customWidth="1"/>
    <x:col min="8" max="8" width="42" hidden="0" customWidth="1"/>
  </x:cols>
  <x:sheetData>
    <x:row r="1" ht="30" customHeight="1">
      <x:c r="A1" s="78" t="str">
        <x:v>DAFTAR AKUN</x:v>
      </x:c>
      <x:c r="B1" s="78"/>
      <x:c r="C1" s="78"/>
      <x:c r="D1" s="78"/>
      <x:c r="E1" s="78"/>
      <x:c r="F1" s="78"/>
      <x:c r="G1" s="78"/>
      <x:c r="H1" s="78"/>
      <x:c r="I1" s="80"/>
      <x:c r="J1" s="80"/>
      <x:c r="K1" s="80"/>
      <x:c r="L1" s="80"/>
    </x:row>
    <x:row r="2" ht="30" customHeight="1">
      <x:c r="A2" s="79" t="str">
        <x:v>Kolom kuning dapat disesuaikan. Jangan mengubah kode akun yang sudah dipakai dalam jurnal.</x:v>
      </x:c>
      <x:c r="B2" s="79"/>
      <x:c r="C2" s="79"/>
      <x:c r="D2" s="79"/>
      <x:c r="E2" s="79"/>
      <x:c r="F2" s="79"/>
      <x:c r="G2" s="79"/>
      <x:c r="H2" s="79"/>
      <x:c r="I2" s="79"/>
      <x:c r="J2" s="79"/>
      <x:c r="K2" s="79"/>
      <x:c r="L2" s="79"/>
    </x:row>
    <x:row r="3">
      <x:c r="A3" s="80"/>
      <x:c r="B3" s="80"/>
      <x:c r="C3" s="80"/>
      <x:c r="D3" s="80"/>
      <x:c r="E3" s="80"/>
      <x:c r="F3" s="80"/>
      <x:c r="G3" s="80"/>
      <x:c r="H3" s="80"/>
      <x:c r="I3" s="80"/>
      <x:c r="J3" s="80"/>
      <x:c r="K3" s="80"/>
      <x:c r="L3" s="80"/>
    </x:row>
    <x:row r="4" ht="28" customHeight="1">
      <x:c r="A4" s="83" t="str">
        <x:v>Kode</x:v>
      </x:c>
      <x:c r="B4" s="84" t="str">
        <x:v>Nama Akun</x:v>
      </x:c>
      <x:c r="C4" s="84" t="str">
        <x:v>Kelompok</x:v>
      </x:c>
      <x:c r="D4" s="84" t="str">
        <x:v>Subkelompok</x:v>
      </x:c>
      <x:c r="E4" s="84" t="str">
        <x:v>Pos Normal</x:v>
      </x:c>
      <x:c r="F4" s="84" t="str">
        <x:v>Arus Kas</x:v>
      </x:c>
      <x:c r="G4" s="84" t="str">
        <x:v>Aktif</x:v>
      </x:c>
      <x:c r="H4" s="85" t="str">
        <x:v>Keterangan</x:v>
      </x:c>
      <x:c r="I4" s="80"/>
      <x:c r="J4" s="80"/>
      <x:c r="K4" s="80"/>
      <x:c r="L4" s="80"/>
    </x:row>
    <x:row r="5">
      <x:c r="A5" s="91" t="str">
        <x:v>1101</x:v>
      </x:c>
      <x:c r="B5" s="92" t="str">
        <x:v>Kas Kecil</x:v>
      </x:c>
      <x:c r="C5" s="92" t="str">
        <x:v>Aset</x:v>
      </x:c>
      <x:c r="D5" s="92" t="str">
        <x:v>Kas dan setara kas</x:v>
      </x:c>
      <x:c r="E5" s="92" t="str">
        <x:v>Debit</x:v>
      </x:c>
      <x:c r="F5" s="92" t="str">
        <x:v>Operasi</x:v>
      </x:c>
      <x:c r="G5" s="92" t="str">
        <x:v>Ya</x:v>
      </x:c>
      <x:c r="H5" s="92" t="str">
        <x:v>Kas fisik</x:v>
      </x:c>
      <x:c r="I5" s="80"/>
      <x:c r="J5" s="80"/>
      <x:c r="K5" s="80"/>
      <x:c r="L5" s="80"/>
    </x:row>
    <x:row r="6">
      <x:c r="A6" s="93" t="str">
        <x:v>1102</x:v>
      </x:c>
      <x:c r="B6" s="94" t="str">
        <x:v>Bank Operasional</x:v>
      </x:c>
      <x:c r="C6" s="94" t="str">
        <x:v>Aset</x:v>
      </x:c>
      <x:c r="D6" s="94" t="str">
        <x:v>Kas dan setara kas</x:v>
      </x:c>
      <x:c r="E6" s="94" t="str">
        <x:v>Debit</x:v>
      </x:c>
      <x:c r="F6" s="94" t="str">
        <x:v>Operasi</x:v>
      </x:c>
      <x:c r="G6" s="94" t="str">
        <x:v>Ya</x:v>
      </x:c>
      <x:c r="H6" s="94" t="str">
        <x:v>Rekening operasional</x:v>
      </x:c>
      <x:c r="I6" s="80"/>
      <x:c r="J6" s="80"/>
      <x:c r="K6" s="80"/>
      <x:c r="L6" s="80"/>
    </x:row>
    <x:row r="7">
      <x:c r="A7" s="93" t="str">
        <x:v>1103</x:v>
      </x:c>
      <x:c r="B7" s="94" t="str">
        <x:v>Bank Dana Terikat</x:v>
      </x:c>
      <x:c r="C7" s="94" t="str">
        <x:v>Aset</x:v>
      </x:c>
      <x:c r="D7" s="94" t="str">
        <x:v>Kas dan setara kas</x:v>
      </x:c>
      <x:c r="E7" s="94" t="str">
        <x:v>Debit</x:v>
      </x:c>
      <x:c r="F7" s="94" t="str">
        <x:v>Operasi</x:v>
      </x:c>
      <x:c r="G7" s="94" t="str">
        <x:v>Ya</x:v>
      </x:c>
      <x:c r="H7" s="94" t="str">
        <x:v>Rekening dana amanah</x:v>
      </x:c>
      <x:c r="I7" s="80"/>
      <x:c r="J7" s="80"/>
      <x:c r="K7" s="80"/>
      <x:c r="L7" s="80"/>
    </x:row>
    <x:row r="8">
      <x:c r="A8" s="93" t="str">
        <x:v>1201</x:v>
      </x:c>
      <x:c r="B8" s="94" t="str">
        <x:v>Piutang Kasbon</x:v>
      </x:c>
      <x:c r="C8" s="94" t="str">
        <x:v>Aset</x:v>
      </x:c>
      <x:c r="D8" s="94" t="str">
        <x:v>Piutang</x:v>
      </x:c>
      <x:c r="E8" s="94" t="str">
        <x:v>Debit</x:v>
      </x:c>
      <x:c r="F8" s="94" t="str">
        <x:v>Operasi</x:v>
      </x:c>
      <x:c r="G8" s="94" t="str">
        <x:v>Ya</x:v>
      </x:c>
      <x:c r="H8" s="94" t="str">
        <x:v>Hanya yang wajib dikembalikan</x:v>
      </x:c>
      <x:c r="I8" s="80"/>
      <x:c r="J8" s="80"/>
      <x:c r="K8" s="80"/>
      <x:c r="L8" s="80"/>
    </x:row>
    <x:row r="9">
      <x:c r="A9" s="93" t="str">
        <x:v>1202</x:v>
      </x:c>
      <x:c r="B9" s="94" t="str">
        <x:v>Piutang Lain-lain</x:v>
      </x:c>
      <x:c r="C9" s="94" t="str">
        <x:v>Aset</x:v>
      </x:c>
      <x:c r="D9" s="94" t="str">
        <x:v>Piutang</x:v>
      </x:c>
      <x:c r="E9" s="94" t="str">
        <x:v>Debit</x:v>
      </x:c>
      <x:c r="F9" s="94" t="str">
        <x:v>Operasi</x:v>
      </x:c>
      <x:c r="G9" s="94" t="str">
        <x:v>Ya</x:v>
      </x:c>
      <x:c r="H9" s="94" t="str"/>
      <x:c r="I9" s="80"/>
      <x:c r="J9" s="80"/>
      <x:c r="K9" s="80"/>
      <x:c r="L9" s="80"/>
    </x:row>
    <x:row r="10">
      <x:c r="A10" s="93" t="str">
        <x:v>1301</x:v>
      </x:c>
      <x:c r="B10" s="94" t="str">
        <x:v>Uang Muka</x:v>
      </x:c>
      <x:c r="C10" s="94" t="str">
        <x:v>Aset</x:v>
      </x:c>
      <x:c r="D10" s="94" t="str">
        <x:v>Uang muka</x:v>
      </x:c>
      <x:c r="E10" s="94" t="str">
        <x:v>Debit</x:v>
      </x:c>
      <x:c r="F10" s="94" t="str">
        <x:v>Operasi</x:v>
      </x:c>
      <x:c r="G10" s="94" t="str">
        <x:v>Ya</x:v>
      </x:c>
      <x:c r="H10" s="94" t="str"/>
      <x:c r="I10" s="80"/>
      <x:c r="J10" s="80"/>
      <x:c r="K10" s="80"/>
      <x:c r="L10" s="80"/>
    </x:row>
    <x:row r="11">
      <x:c r="A11" s="93" t="str">
        <x:v>1501</x:v>
      </x:c>
      <x:c r="B11" s="94" t="str">
        <x:v>Peralatan</x:v>
      </x:c>
      <x:c r="C11" s="94" t="str">
        <x:v>Aset</x:v>
      </x:c>
      <x:c r="D11" s="94" t="str">
        <x:v>Aset tetap</x:v>
      </x:c>
      <x:c r="E11" s="94" t="str">
        <x:v>Debit</x:v>
      </x:c>
      <x:c r="F11" s="94" t="str">
        <x:v>Investasi</x:v>
      </x:c>
      <x:c r="G11" s="94" t="str">
        <x:v>Ya</x:v>
      </x:c>
      <x:c r="H11" s="94" t="str"/>
      <x:c r="I11" s="80"/>
      <x:c r="J11" s="80"/>
      <x:c r="K11" s="80"/>
      <x:c r="L11" s="80"/>
    </x:row>
    <x:row r="12">
      <x:c r="A12" s="93" t="str">
        <x:v>1502</x:v>
      </x:c>
      <x:c r="B12" s="94" t="str">
        <x:v>Kendaraan</x:v>
      </x:c>
      <x:c r="C12" s="94" t="str">
        <x:v>Aset</x:v>
      </x:c>
      <x:c r="D12" s="94" t="str">
        <x:v>Aset tetap</x:v>
      </x:c>
      <x:c r="E12" s="94" t="str">
        <x:v>Debit</x:v>
      </x:c>
      <x:c r="F12" s="94" t="str">
        <x:v>Investasi</x:v>
      </x:c>
      <x:c r="G12" s="94" t="str">
        <x:v>Ya</x:v>
      </x:c>
      <x:c r="H12" s="94" t="str"/>
      <x:c r="I12" s="80"/>
      <x:c r="J12" s="80"/>
      <x:c r="K12" s="80"/>
      <x:c r="L12" s="80"/>
    </x:row>
    <x:row r="13">
      <x:c r="A13" s="93" t="str">
        <x:v>1591</x:v>
      </x:c>
      <x:c r="B13" s="94" t="str">
        <x:v>Akumulasi Penyusutan Peralatan</x:v>
      </x:c>
      <x:c r="C13" s="94" t="str">
        <x:v>Aset</x:v>
      </x:c>
      <x:c r="D13" s="94" t="str">
        <x:v>Kontra aset</x:v>
      </x:c>
      <x:c r="E13" s="94" t="str">
        <x:v>Kredit</x:v>
      </x:c>
      <x:c r="F13" s="94" t="str">
        <x:v>Investasi</x:v>
      </x:c>
      <x:c r="G13" s="94" t="str">
        <x:v>Ya</x:v>
      </x:c>
      <x:c r="H13" s="94" t="str"/>
      <x:c r="I13" s="80"/>
      <x:c r="J13" s="80"/>
      <x:c r="K13" s="80"/>
      <x:c r="L13" s="80"/>
    </x:row>
    <x:row r="14">
      <x:c r="A14" s="93" t="str">
        <x:v>1592</x:v>
      </x:c>
      <x:c r="B14" s="94" t="str">
        <x:v>Akumulasi Penyusutan Kendaraan</x:v>
      </x:c>
      <x:c r="C14" s="94" t="str">
        <x:v>Aset</x:v>
      </x:c>
      <x:c r="D14" s="94" t="str">
        <x:v>Kontra aset</x:v>
      </x:c>
      <x:c r="E14" s="94" t="str">
        <x:v>Kredit</x:v>
      </x:c>
      <x:c r="F14" s="94" t="str">
        <x:v>Investasi</x:v>
      </x:c>
      <x:c r="G14" s="94" t="str">
        <x:v>Ya</x:v>
      </x:c>
      <x:c r="H14" s="94" t="str"/>
      <x:c r="I14" s="80"/>
      <x:c r="J14" s="80"/>
      <x:c r="K14" s="80"/>
      <x:c r="L14" s="80"/>
    </x:row>
    <x:row r="15">
      <x:c r="A15" s="93" t="str">
        <x:v>2101</x:v>
      </x:c>
      <x:c r="B15" s="94" t="str">
        <x:v>Utang Usaha</x:v>
      </x:c>
      <x:c r="C15" s="94" t="str">
        <x:v>Liabilitas</x:v>
      </x:c>
      <x:c r="D15" s="94" t="str">
        <x:v>Utang jangka pendek</x:v>
      </x:c>
      <x:c r="E15" s="94" t="str">
        <x:v>Kredit</x:v>
      </x:c>
      <x:c r="F15" s="94" t="str">
        <x:v>Operasi</x:v>
      </x:c>
      <x:c r="G15" s="94" t="str">
        <x:v>Ya</x:v>
      </x:c>
      <x:c r="H15" s="94" t="str"/>
      <x:c r="I15" s="80"/>
      <x:c r="J15" s="80"/>
      <x:c r="K15" s="80"/>
      <x:c r="L15" s="80"/>
    </x:row>
    <x:row r="16">
      <x:c r="A16" s="93" t="str">
        <x:v>2102</x:v>
      </x:c>
      <x:c r="B16" s="94" t="str">
        <x:v>Titipan/Potongan Koperasi</x:v>
      </x:c>
      <x:c r="C16" s="94" t="str">
        <x:v>Liabilitas</x:v>
      </x:c>
      <x:c r="D16" s="94" t="str">
        <x:v>Dana titipan</x:v>
      </x:c>
      <x:c r="E16" s="94" t="str">
        <x:v>Kredit</x:v>
      </x:c>
      <x:c r="F16" s="94" t="str">
        <x:v>Operasi</x:v>
      </x:c>
      <x:c r="G16" s="94" t="str">
        <x:v>Ya</x:v>
      </x:c>
      <x:c r="H16" s="94" t="str">
        <x:v>Setor kepada koperasi</x:v>
      </x:c>
      <x:c r="I16" s="80"/>
      <x:c r="J16" s="80"/>
      <x:c r="K16" s="80"/>
      <x:c r="L16" s="80"/>
    </x:row>
    <x:row r="17">
      <x:c r="A17" s="93" t="str">
        <x:v>2103</x:v>
      </x:c>
      <x:c r="B17" s="94" t="str">
        <x:v>Beban Masih Harus Dibayar</x:v>
      </x:c>
      <x:c r="C17" s="94" t="str">
        <x:v>Liabilitas</x:v>
      </x:c>
      <x:c r="D17" s="94" t="str">
        <x:v>Akrual</x:v>
      </x:c>
      <x:c r="E17" s="94" t="str">
        <x:v>Kredit</x:v>
      </x:c>
      <x:c r="F17" s="94" t="str">
        <x:v>Operasi</x:v>
      </x:c>
      <x:c r="G17" s="94" t="str">
        <x:v>Ya</x:v>
      </x:c>
      <x:c r="H17" s="94" t="str"/>
      <x:c r="I17" s="80"/>
      <x:c r="J17" s="80"/>
      <x:c r="K17" s="80"/>
      <x:c r="L17" s="80"/>
    </x:row>
    <x:row r="18">
      <x:c r="A18" s="93" t="str">
        <x:v>2201</x:v>
      </x:c>
      <x:c r="B18" s="94" t="str">
        <x:v>Pinjaman Jangka Panjang</x:v>
      </x:c>
      <x:c r="C18" s="94" t="str">
        <x:v>Liabilitas</x:v>
      </x:c>
      <x:c r="D18" s="94" t="str">
        <x:v>Jangka panjang</x:v>
      </x:c>
      <x:c r="E18" s="94" t="str">
        <x:v>Kredit</x:v>
      </x:c>
      <x:c r="F18" s="94" t="str">
        <x:v>Pendanaan</x:v>
      </x:c>
      <x:c r="G18" s="94" t="str">
        <x:v>Ya</x:v>
      </x:c>
      <x:c r="H18" s="94" t="str"/>
      <x:c r="I18" s="80"/>
      <x:c r="J18" s="80"/>
      <x:c r="K18" s="80"/>
      <x:c r="L18" s="80"/>
    </x:row>
    <x:row r="19">
      <x:c r="A19" s="93" t="str">
        <x:v>3101</x:v>
      </x:c>
      <x:c r="B19" s="94" t="str">
        <x:v>Aset Neto Tanpa Pembatasan</x:v>
      </x:c>
      <x:c r="C19" s="94" t="str">
        <x:v>Aset Neto</x:v>
      </x:c>
      <x:c r="D19" s="94" t="str">
        <x:v>Tanpa pembatasan</x:v>
      </x:c>
      <x:c r="E19" s="94" t="str">
        <x:v>Kredit</x:v>
      </x:c>
      <x:c r="F19" s="94" t="str">
        <x:v>Pendanaan</x:v>
      </x:c>
      <x:c r="G19" s="94" t="str">
        <x:v>Ya</x:v>
      </x:c>
      <x:c r="H19" s="94" t="str">
        <x:v>Saldo awal/penutupan</x:v>
      </x:c>
      <x:c r="I19" s="80"/>
      <x:c r="J19" s="80"/>
      <x:c r="K19" s="80"/>
      <x:c r="L19" s="80"/>
    </x:row>
    <x:row r="20">
      <x:c r="A20" s="93" t="str">
        <x:v>3201</x:v>
      </x:c>
      <x:c r="B20" s="94" t="str">
        <x:v>Aset Neto Dengan Pembatasan</x:v>
      </x:c>
      <x:c r="C20" s="94" t="str">
        <x:v>Aset Neto</x:v>
      </x:c>
      <x:c r="D20" s="94" t="str">
        <x:v>Dengan pembatasan</x:v>
      </x:c>
      <x:c r="E20" s="94" t="str">
        <x:v>Kredit</x:v>
      </x:c>
      <x:c r="F20" s="94" t="str">
        <x:v>Pendanaan</x:v>
      </x:c>
      <x:c r="G20" s="94" t="str">
        <x:v>Ya</x:v>
      </x:c>
      <x:c r="H20" s="94" t="str">
        <x:v>Saldo awal/penutupan</x:v>
      </x:c>
      <x:c r="I20" s="80"/>
      <x:c r="J20" s="80"/>
      <x:c r="K20" s="80"/>
      <x:c r="L20" s="80"/>
    </x:row>
    <x:row r="21">
      <x:c r="A21" s="93" t="str">
        <x:v>4101</x:v>
      </x:c>
      <x:c r="B21" s="94" t="str">
        <x:v>Sumbangan Tanpa Pembatasan</x:v>
      </x:c>
      <x:c r="C21" s="94" t="str">
        <x:v>Pendapatan</x:v>
      </x:c>
      <x:c r="D21" s="94" t="str">
        <x:v>Sumbangan</x:v>
      </x:c>
      <x:c r="E21" s="94" t="str">
        <x:v>Kredit</x:v>
      </x:c>
      <x:c r="F21" s="94" t="str">
        <x:v>Operasi</x:v>
      </x:c>
      <x:c r="G21" s="94" t="str">
        <x:v>Ya</x:v>
      </x:c>
      <x:c r="H21" s="94" t="str">
        <x:v>Termasuk hibah CEO tanpa amanah khusus</x:v>
      </x:c>
      <x:c r="I21" s="80"/>
      <x:c r="J21" s="80"/>
      <x:c r="K21" s="80"/>
      <x:c r="L21" s="80"/>
    </x:row>
    <x:row r="22">
      <x:c r="A22" s="93" t="str">
        <x:v>4201</x:v>
      </x:c>
      <x:c r="B22" s="94" t="str">
        <x:v>Sumbangan Dengan Pembatasan</x:v>
      </x:c>
      <x:c r="C22" s="94" t="str">
        <x:v>Pendapatan</x:v>
      </x:c>
      <x:c r="D22" s="94" t="str">
        <x:v>Sumbangan terikat</x:v>
      </x:c>
      <x:c r="E22" s="94" t="str">
        <x:v>Kredit</x:v>
      </x:c>
      <x:c r="F22" s="94" t="str">
        <x:v>Operasi</x:v>
      </x:c>
      <x:c r="G22" s="94" t="str">
        <x:v>Ya</x:v>
      </x:c>
      <x:c r="H22" s="94" t="str">
        <x:v>Wajib isi program/pembatasan</x:v>
      </x:c>
      <x:c r="I22" s="80"/>
      <x:c r="J22" s="80"/>
      <x:c r="K22" s="80"/>
      <x:c r="L22" s="80"/>
    </x:row>
    <x:row r="23">
      <x:c r="A23" s="93" t="str">
        <x:v>4301</x:v>
      </x:c>
      <x:c r="B23" s="94" t="str">
        <x:v>Pendapatan Jasa/Lainnya</x:v>
      </x:c>
      <x:c r="C23" s="94" t="str">
        <x:v>Pendapatan</x:v>
      </x:c>
      <x:c r="D23" s="94" t="str">
        <x:v>Lainnya</x:v>
      </x:c>
      <x:c r="E23" s="94" t="str">
        <x:v>Kredit</x:v>
      </x:c>
      <x:c r="F23" s="94" t="str">
        <x:v>Operasi</x:v>
      </x:c>
      <x:c r="G23" s="94" t="str">
        <x:v>Ya</x:v>
      </x:c>
      <x:c r="H23" s="94" t="str"/>
      <x:c r="I23" s="80"/>
      <x:c r="J23" s="80"/>
      <x:c r="K23" s="80"/>
      <x:c r="L23" s="80"/>
    </x:row>
    <x:row r="24">
      <x:c r="A24" s="93" t="str">
        <x:v>4401</x:v>
      </x:c>
      <x:c r="B24" s="94" t="str">
        <x:v>Pelepasan Pembatasan</x:v>
      </x:c>
      <x:c r="C24" s="94" t="str">
        <x:v>Pendapatan</x:v>
      </x:c>
      <x:c r="D24" s="94" t="str">
        <x:v>Reklasifikasi</x:v>
      </x:c>
      <x:c r="E24" s="94" t="str">
        <x:v>Kredit</x:v>
      </x:c>
      <x:c r="F24" s="94" t="str">
        <x:v>Operasi</x:v>
      </x:c>
      <x:c r="G24" s="94" t="str">
        <x:v>Ya</x:v>
      </x:c>
      <x:c r="H24" s="94" t="str">
        <x:v>Digunakan saat dana terikat dibelanjakan</x:v>
      </x:c>
      <x:c r="I24" s="80"/>
      <x:c r="J24" s="80"/>
      <x:c r="K24" s="80"/>
      <x:c r="L24" s="80"/>
    </x:row>
    <x:row r="25">
      <x:c r="A25" s="93" t="str">
        <x:v>5101</x:v>
      </x:c>
      <x:c r="B25" s="94" t="str">
        <x:v>Beban Sensus Al-Qur'an</x:v>
      </x:c>
      <x:c r="C25" s="94" t="str">
        <x:v>Beban Program</x:v>
      </x:c>
      <x:c r="D25" s="94" t="str">
        <x:v>Program Sensus</x:v>
      </x:c>
      <x:c r="E25" s="94" t="str">
        <x:v>Debit</x:v>
      </x:c>
      <x:c r="F25" s="94" t="str">
        <x:v>Operasi</x:v>
      </x:c>
      <x:c r="G25" s="94" t="str">
        <x:v>Ya</x:v>
      </x:c>
      <x:c r="H25" s="94" t="str"/>
      <x:c r="I25" s="80"/>
      <x:c r="J25" s="80"/>
      <x:c r="K25" s="80"/>
      <x:c r="L25" s="80"/>
    </x:row>
    <x:row r="26">
      <x:c r="A26" s="93" t="str">
        <x:v>5201</x:v>
      </x:c>
      <x:c r="B26" s="94" t="str">
        <x:v>Beban Wakaf Al-Qur'an</x:v>
      </x:c>
      <x:c r="C26" s="94" t="str">
        <x:v>Beban Program</x:v>
      </x:c>
      <x:c r="D26" s="94" t="str">
        <x:v>Program Wakaf</x:v>
      </x:c>
      <x:c r="E26" s="94" t="str">
        <x:v>Debit</x:v>
      </x:c>
      <x:c r="F26" s="94" t="str">
        <x:v>Operasi</x:v>
      </x:c>
      <x:c r="G26" s="94" t="str">
        <x:v>Ya</x:v>
      </x:c>
      <x:c r="H26" s="94" t="str"/>
      <x:c r="I26" s="80"/>
      <x:c r="J26" s="80"/>
      <x:c r="K26" s="80"/>
      <x:c r="L26" s="80"/>
    </x:row>
    <x:row r="27">
      <x:c r="A27" s="93" t="str">
        <x:v>5301</x:v>
      </x:c>
      <x:c r="B27" s="94" t="str">
        <x:v>Beban Pendidikan Baca Al-Qur'an</x:v>
      </x:c>
      <x:c r="C27" s="94" t="str">
        <x:v>Beban Program</x:v>
      </x:c>
      <x:c r="D27" s="94" t="str">
        <x:v>Program Pendidikan</x:v>
      </x:c>
      <x:c r="E27" s="94" t="str">
        <x:v>Debit</x:v>
      </x:c>
      <x:c r="F27" s="94" t="str">
        <x:v>Operasi</x:v>
      </x:c>
      <x:c r="G27" s="94" t="str">
        <x:v>Ya</x:v>
      </x:c>
      <x:c r="H27" s="94" t="str"/>
      <x:c r="I27" s="80"/>
      <x:c r="J27" s="80"/>
      <x:c r="K27" s="80"/>
      <x:c r="L27" s="80"/>
    </x:row>
    <x:row r="28">
      <x:c r="A28" s="93" t="str">
        <x:v>5401</x:v>
      </x:c>
      <x:c r="B28" s="94" t="str">
        <x:v>Beban Peduli Guru Ngaji</x:v>
      </x:c>
      <x:c r="C28" s="94" t="str">
        <x:v>Beban Program</x:v>
      </x:c>
      <x:c r="D28" s="94" t="str">
        <x:v>Program Guru Ngaji</x:v>
      </x:c>
      <x:c r="E28" s="94" t="str">
        <x:v>Debit</x:v>
      </x:c>
      <x:c r="F28" s="94" t="str">
        <x:v>Operasi</x:v>
      </x:c>
      <x:c r="G28" s="94" t="str">
        <x:v>Ya</x:v>
      </x:c>
      <x:c r="H28" s="94" t="str"/>
      <x:c r="I28" s="80"/>
      <x:c r="J28" s="80"/>
      <x:c r="K28" s="80"/>
      <x:c r="L28" s="80"/>
    </x:row>
    <x:row r="29">
      <x:c r="A29" s="93" t="str">
        <x:v>5501</x:v>
      </x:c>
      <x:c r="B29" s="94" t="str">
        <x:v>Beban Bersama Program</x:v>
      </x:c>
      <x:c r="C29" s="94" t="str">
        <x:v>Beban Program</x:v>
      </x:c>
      <x:c r="D29" s="94" t="str">
        <x:v>Beban bersama</x:v>
      </x:c>
      <x:c r="E29" s="94" t="str">
        <x:v>Debit</x:v>
      </x:c>
      <x:c r="F29" s="94" t="str">
        <x:v>Operasi</x:v>
      </x:c>
      <x:c r="G29" s="94" t="str">
        <x:v>Ya</x:v>
      </x:c>
      <x:c r="H29" s="94" t="str">
        <x:v>Alokasikan dengan dasar konsisten</x:v>
      </x:c>
      <x:c r="I29" s="80"/>
      <x:c r="J29" s="80"/>
      <x:c r="K29" s="80"/>
      <x:c r="L29" s="80"/>
    </x:row>
    <x:row r="30">
      <x:c r="A30" s="93" t="str">
        <x:v>6101</x:v>
      </x:c>
      <x:c r="B30" s="94" t="str">
        <x:v>Beban Gaji/Insentif Pengurus</x:v>
      </x:c>
      <x:c r="C30" s="94" t="str">
        <x:v>Beban Pendukung</x:v>
      </x:c>
      <x:c r="D30" s="94" t="str">
        <x:v>Manajemen</x:v>
      </x:c>
      <x:c r="E30" s="94" t="str">
        <x:v>Debit</x:v>
      </x:c>
      <x:c r="F30" s="94" t="str">
        <x:v>Operasi</x:v>
      </x:c>
      <x:c r="G30" s="94" t="str">
        <x:v>Ya</x:v>
      </x:c>
      <x:c r="H30" s="94" t="str"/>
      <x:c r="I30" s="80"/>
      <x:c r="J30" s="80"/>
      <x:c r="K30" s="80"/>
      <x:c r="L30" s="80"/>
    </x:row>
    <x:row r="31">
      <x:c r="A31" s="93" t="str">
        <x:v>6102</x:v>
      </x:c>
      <x:c r="B31" s="94" t="str">
        <x:v>Beban Administrasi &amp; Sekretariat</x:v>
      </x:c>
      <x:c r="C31" s="94" t="str">
        <x:v>Beban Pendukung</x:v>
      </x:c>
      <x:c r="D31" s="94" t="str">
        <x:v>Manajemen</x:v>
      </x:c>
      <x:c r="E31" s="94" t="str">
        <x:v>Debit</x:v>
      </x:c>
      <x:c r="F31" s="94" t="str">
        <x:v>Operasi</x:v>
      </x:c>
      <x:c r="G31" s="94" t="str">
        <x:v>Ya</x:v>
      </x:c>
      <x:c r="H31" s="94" t="str"/>
      <x:c r="I31" s="80"/>
      <x:c r="J31" s="80"/>
      <x:c r="K31" s="80"/>
      <x:c r="L31" s="80"/>
    </x:row>
    <x:row r="32">
      <x:c r="A32" s="93" t="str">
        <x:v>6103</x:v>
      </x:c>
      <x:c r="B32" s="94" t="str">
        <x:v>Beban Transportasi &amp; Kendaraan</x:v>
      </x:c>
      <x:c r="C32" s="94" t="str">
        <x:v>Beban Pendukung</x:v>
      </x:c>
      <x:c r="D32" s="94" t="str">
        <x:v>Manajemen</x:v>
      </x:c>
      <x:c r="E32" s="94" t="str">
        <x:v>Debit</x:v>
      </x:c>
      <x:c r="F32" s="94" t="str">
        <x:v>Operasi</x:v>
      </x:c>
      <x:c r="G32" s="94" t="str">
        <x:v>Ya</x:v>
      </x:c>
      <x:c r="H32" s="94" t="str"/>
      <x:c r="I32" s="80"/>
      <x:c r="J32" s="80"/>
      <x:c r="K32" s="80"/>
      <x:c r="L32" s="80"/>
    </x:row>
    <x:row r="33">
      <x:c r="A33" s="93" t="str">
        <x:v>6104</x:v>
      </x:c>
      <x:c r="B33" s="94" t="str">
        <x:v>Beban Teknologi &amp; Komunikasi</x:v>
      </x:c>
      <x:c r="C33" s="94" t="str">
        <x:v>Beban Pendukung</x:v>
      </x:c>
      <x:c r="D33" s="94" t="str">
        <x:v>Manajemen</x:v>
      </x:c>
      <x:c r="E33" s="94" t="str">
        <x:v>Debit</x:v>
      </x:c>
      <x:c r="F33" s="94" t="str">
        <x:v>Operasi</x:v>
      </x:c>
      <x:c r="G33" s="94" t="str">
        <x:v>Ya</x:v>
      </x:c>
      <x:c r="H33" s="94" t="str"/>
      <x:c r="I33" s="80"/>
      <x:c r="J33" s="80"/>
      <x:c r="K33" s="80"/>
      <x:c r="L33" s="80"/>
    </x:row>
    <x:row r="34">
      <x:c r="A34" s="93" t="str">
        <x:v>6105</x:v>
      </x:c>
      <x:c r="B34" s="94" t="str">
        <x:v>Beban Penyusutan</x:v>
      </x:c>
      <x:c r="C34" s="94" t="str">
        <x:v>Beban Pendukung</x:v>
      </x:c>
      <x:c r="D34" s="94" t="str">
        <x:v>Manajemen</x:v>
      </x:c>
      <x:c r="E34" s="94" t="str">
        <x:v>Debit</x:v>
      </x:c>
      <x:c r="F34" s="94" t="str">
        <x:v>Operasi</x:v>
      </x:c>
      <x:c r="G34" s="94" t="str">
        <x:v>Ya</x:v>
      </x:c>
      <x:c r="H34" s="94" t="str"/>
      <x:c r="I34" s="80"/>
      <x:c r="J34" s="80"/>
      <x:c r="K34" s="80"/>
      <x:c r="L34" s="80"/>
    </x:row>
    <x:row r="35">
      <x:c r="A35" s="93" t="str">
        <x:v>6201</x:v>
      </x:c>
      <x:c r="B35" s="94" t="str">
        <x:v>Beban Penggalangan Dana</x:v>
      </x:c>
      <x:c r="C35" s="94" t="str">
        <x:v>Beban Pendukung</x:v>
      </x:c>
      <x:c r="D35" s="94" t="str">
        <x:v>Fundraising</x:v>
      </x:c>
      <x:c r="E35" s="94" t="str">
        <x:v>Debit</x:v>
      </x:c>
      <x:c r="F35" s="94" t="str">
        <x:v>Operasi</x:v>
      </x:c>
      <x:c r="G35" s="94" t="str">
        <x:v>Ya</x:v>
      </x:c>
      <x:c r="H35" s="94" t="str"/>
      <x:c r="I35" s="80"/>
      <x:c r="J35" s="80"/>
      <x:c r="K35" s="80"/>
      <x:c r="L35" s="80"/>
    </x:row>
    <x:row r="36">
      <x:c r="A36" s="95" t="str">
        <x:v>6301</x:v>
      </x:c>
      <x:c r="B36" s="96" t="str">
        <x:v>Beban Umum Lainnya</x:v>
      </x:c>
      <x:c r="C36" s="96" t="str">
        <x:v>Beban Pendukung</x:v>
      </x:c>
      <x:c r="D36" s="96" t="str">
        <x:v>Lainnya</x:v>
      </x:c>
      <x:c r="E36" s="96" t="str">
        <x:v>Debit</x:v>
      </x:c>
      <x:c r="F36" s="96" t="str">
        <x:v>Operasi</x:v>
      </x:c>
      <x:c r="G36" s="96" t="str">
        <x:v>Ya</x:v>
      </x:c>
      <x:c r="H36" s="96" t="str"/>
      <x:c r="I36" s="80"/>
      <x:c r="J36" s="80"/>
      <x:c r="K36" s="80"/>
      <x:c r="L36" s="80"/>
    </x:row>
  </x:sheetData>
  <x:mergeCells>
    <x:mergeCell ref="A1:H1"/>
    <x:mergeCell ref="A2:L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36" hidden="0" customWidth="1"/>
    <x:col min="3" max="3" width="16" hidden="0" customWidth="1"/>
    <x:col min="4" max="4" width="52" hidden="0" customWidth="1"/>
    <x:col min="5" max="5" width="24" hidden="0" customWidth="1"/>
    <x:col min="6" max="6" width="10" hidden="0" customWidth="1"/>
  </x:cols>
  <x:sheetData>
    <x:row r="1" ht="30" customHeight="1">
      <x:c r="A1" s="78" t="str">
        <x:v>MASTER PROGRAM DAN DANA</x:v>
      </x:c>
      <x:c r="B1" s="78"/>
      <x:c r="C1" s="78"/>
      <x:c r="D1" s="78"/>
      <x:c r="E1" s="78"/>
      <x:c r="F1" s="78"/>
      <x:c r="G1" s="80"/>
      <x:c r="H1" s="80"/>
      <x:c r="I1" s="80"/>
      <x:c r="J1" s="80"/>
      <x:c r="K1" s="80"/>
      <x:c r="L1" s="80"/>
    </x:row>
    <x:row r="2" ht="30" customHeight="1">
      <x:c r="A2" s="79" t="str">
        <x:v>Gunakan kode berikut secara konsisten dalam jurnal dan anggaran.</x:v>
      </x:c>
      <x:c r="B2" s="79"/>
      <x:c r="C2" s="79"/>
      <x:c r="D2" s="79"/>
      <x:c r="E2" s="79"/>
      <x:c r="F2" s="79"/>
      <x:c r="G2" s="79"/>
      <x:c r="H2" s="79"/>
      <x:c r="I2" s="79"/>
      <x:c r="J2" s="79"/>
      <x:c r="K2" s="79"/>
      <x:c r="L2" s="79"/>
    </x:row>
    <x:row r="3">
      <x:c r="A3" s="80"/>
      <x:c r="B3" s="80"/>
      <x:c r="C3" s="80"/>
      <x:c r="D3" s="80"/>
      <x:c r="E3" s="80"/>
      <x:c r="F3" s="80"/>
      <x:c r="G3" s="80"/>
      <x:c r="H3" s="80"/>
      <x:c r="I3" s="80"/>
      <x:c r="J3" s="80"/>
      <x:c r="K3" s="80"/>
      <x:c r="L3" s="80"/>
    </x:row>
    <x:row r="4" ht="28" customHeight="1">
      <x:c r="A4" s="83" t="str">
        <x:v>Kode</x:v>
      </x:c>
      <x:c r="B4" s="84" t="str">
        <x:v>Program/Fungsi</x:v>
      </x:c>
      <x:c r="C4" s="84" t="str">
        <x:v>Jenis</x:v>
      </x:c>
      <x:c r="D4" s="84" t="str">
        <x:v>Contoh Aktivitas</x:v>
      </x:c>
      <x:c r="E4" s="84" t="str">
        <x:v>PIC</x:v>
      </x:c>
      <x:c r="F4" s="85" t="str">
        <x:v>Aktif</x:v>
      </x:c>
      <x:c r="G4" s="80"/>
      <x:c r="H4" s="80"/>
      <x:c r="I4" s="80"/>
      <x:c r="J4" s="80"/>
      <x:c r="K4" s="80"/>
      <x:c r="L4" s="80"/>
    </x:row>
    <x:row r="5">
      <x:c r="A5" s="97" t="str">
        <x:v>SENSUS</x:v>
      </x:c>
      <x:c r="B5" s="97" t="str">
        <x:v>Sensus Al-Qur'an</x:v>
      </x:c>
      <x:c r="C5" s="97" t="str">
        <x:v>Program</x:v>
      </x:c>
      <x:c r="D5" s="97" t="str">
        <x:v>Pendataan, formulir, konsumsi dan transport tim sensus</x:v>
      </x:c>
      <x:c r="E5" s="97" t="str"/>
      <x:c r="F5" s="97" t="str">
        <x:v>Ya</x:v>
      </x:c>
      <x:c r="G5" s="80"/>
      <x:c r="H5" s="80"/>
      <x:c r="I5" s="80"/>
      <x:c r="J5" s="80"/>
      <x:c r="K5" s="80"/>
      <x:c r="L5" s="80"/>
    </x:row>
    <x:row r="6">
      <x:c r="A6" s="97" t="str">
        <x:v>WAKAF</x:v>
      </x:c>
      <x:c r="B6" s="97" t="str">
        <x:v>Wakaf Al-Qur'an</x:v>
      </x:c>
      <x:c r="C6" s="97" t="str">
        <x:v>Program</x:v>
      </x:c>
      <x:c r="D6" s="97" t="str">
        <x:v>Pengadaan mushaf, distribusi, pengiriman</x:v>
      </x:c>
      <x:c r="E6" s="97" t="str"/>
      <x:c r="F6" s="97" t="str">
        <x:v>Ya</x:v>
      </x:c>
      <x:c r="G6" s="80"/>
      <x:c r="H6" s="80"/>
      <x:c r="I6" s="80"/>
      <x:c r="J6" s="80"/>
      <x:c r="K6" s="80"/>
      <x:c r="L6" s="80"/>
    </x:row>
    <x:row r="7">
      <x:c r="A7" s="97" t="str">
        <x:v>PENDIDIKAN</x:v>
      </x:c>
      <x:c r="B7" s="97" t="str">
        <x:v>Pendidikan Baca Al-Qur'an</x:v>
      </x:c>
      <x:c r="C7" s="97" t="str">
        <x:v>Program</x:v>
      </x:c>
      <x:c r="D7" s="97" t="str">
        <x:v>KBM, imtihan, bahan ajar, LCA Online</x:v>
      </x:c>
      <x:c r="E7" s="97" t="str"/>
      <x:c r="F7" s="97" t="str">
        <x:v>Ya</x:v>
      </x:c>
      <x:c r="G7" s="80"/>
      <x:c r="H7" s="80"/>
      <x:c r="I7" s="80"/>
      <x:c r="J7" s="80"/>
      <x:c r="K7" s="80"/>
      <x:c r="L7" s="80"/>
    </x:row>
    <x:row r="8">
      <x:c r="A8" s="97" t="str">
        <x:v>GURU</x:v>
      </x:c>
      <x:c r="B8" s="97" t="str">
        <x:v>Peduli Guru Ngaji</x:v>
      </x:c>
      <x:c r="C8" s="97" t="str">
        <x:v>Program</x:v>
      </x:c>
      <x:c r="D8" s="97" t="str">
        <x:v>Insentif, pembinaan, beras, rihlah</x:v>
      </x:c>
      <x:c r="E8" s="97" t="str"/>
      <x:c r="F8" s="97" t="str">
        <x:v>Ya</x:v>
      </x:c>
      <x:c r="G8" s="80"/>
      <x:c r="H8" s="80"/>
      <x:c r="I8" s="80"/>
      <x:c r="J8" s="80"/>
      <x:c r="K8" s="80"/>
      <x:c r="L8" s="80"/>
    </x:row>
    <x:row r="9">
      <x:c r="A9" s="97" t="str">
        <x:v>BERSAMA</x:v>
      </x:c>
      <x:c r="B9" s="97" t="str">
        <x:v>Beban Bersama Program</x:v>
      </x:c>
      <x:c r="C9" s="97" t="str">
        <x:v>Program</x:v>
      </x:c>
      <x:c r="D9" s="97" t="str">
        <x:v>Beban yang manfaatnya lintas program</x:v>
      </x:c>
      <x:c r="E9" s="97" t="str"/>
      <x:c r="F9" s="97" t="str">
        <x:v>Ya</x:v>
      </x:c>
      <x:c r="G9" s="80"/>
      <x:c r="H9" s="80"/>
      <x:c r="I9" s="80"/>
      <x:c r="J9" s="80"/>
      <x:c r="K9" s="80"/>
      <x:c r="L9" s="80"/>
    </x:row>
    <x:row r="10">
      <x:c r="A10" s="97" t="str">
        <x:v>MANAJEMEN</x:v>
      </x:c>
      <x:c r="B10" s="97" t="str">
        <x:v>Manajemen &amp; Umum</x:v>
      </x:c>
      <x:c r="C10" s="97" t="str">
        <x:v>Pendukung</x:v>
      </x:c>
      <x:c r="D10" s="97" t="str">
        <x:v>Sekretariat, tata kelola, kendaraan umum</x:v>
      </x:c>
      <x:c r="E10" s="97" t="str"/>
      <x:c r="F10" s="97" t="str">
        <x:v>Ya</x:v>
      </x:c>
      <x:c r="G10" s="80"/>
      <x:c r="H10" s="80"/>
      <x:c r="I10" s="80"/>
      <x:c r="J10" s="80"/>
      <x:c r="K10" s="80"/>
      <x:c r="L10" s="80"/>
    </x:row>
    <x:row r="11">
      <x:c r="A11" s="97" t="str">
        <x:v>FUNDRAISING</x:v>
      </x:c>
      <x:c r="B11" s="97" t="str">
        <x:v>Penggalangan Dana</x:v>
      </x:c>
      <x:c r="C11" s="97" t="str">
        <x:v>Pendukung</x:v>
      </x:c>
      <x:c r="D11" s="97" t="str">
        <x:v>Koleksi donasi, kampanye, relasi donatur</x:v>
      </x:c>
      <x:c r="E11" s="97" t="str"/>
      <x:c r="F11" s="97" t="str">
        <x:v>Ya</x:v>
      </x:c>
      <x:c r="G11" s="80"/>
      <x:c r="H11" s="80"/>
      <x:c r="I11" s="80"/>
      <x:c r="J11" s="80"/>
      <x:c r="K11" s="80"/>
      <x:c r="L11" s="80"/>
    </x:row>
    <x:row r="12">
      <x:c r="A12" s="97" t="str">
        <x:v>NONPROGRAM</x:v>
      </x:c>
      <x:c r="B12" s="97" t="str">
        <x:v>Nonprogram/Titipan</x:v>
      </x:c>
      <x:c r="C12" s="97" t="str">
        <x:v>Neraca</x:v>
      </x:c>
      <x:c r="D12" s="97" t="str">
        <x:v>Piutang, utang, transfer internal, dana titipan</x:v>
      </x:c>
      <x:c r="E12" s="97" t="str"/>
      <x:c r="F12" s="97" t="str">
        <x:v>Ya</x:v>
      </x:c>
      <x:c r="G12" s="80"/>
      <x:c r="H12" s="80"/>
      <x:c r="I12" s="80"/>
      <x:c r="J12" s="80"/>
      <x:c r="K12" s="80"/>
      <x:c r="L12" s="80"/>
    </x:row>
  </x:sheetData>
  <x:mergeCells>
    <x:mergeCell ref="A1:F1"/>
    <x:mergeCell ref="A2:L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5" hidden="0" customWidth="1"/>
    <x:col min="2" max="2" width="19" hidden="0" customWidth="1"/>
    <x:col min="3" max="3" width="55" hidden="0" customWidth="1"/>
    <x:col min="4" max="4" width="13" hidden="0" customWidth="1"/>
    <x:col min="5" max="5" width="35" hidden="0" customWidth="1"/>
    <x:col min="6" max="6" width="18" hidden="0" customWidth="1"/>
    <x:col min="7" max="7" width="22" hidden="0" customWidth="1"/>
    <x:col min="8" max="8" width="26" hidden="0" customWidth="1"/>
    <x:col min="9" max="9" width="25" hidden="0" customWidth="1"/>
    <x:col min="10" max="10" width="21" hidden="0" customWidth="1"/>
    <x:col min="11" max="11" width="21" hidden="0" customWidth="1"/>
    <x:col min="12" max="12" width="15" hidden="0" customWidth="1"/>
    <x:col min="13" max="13" width="15" hidden="0" customWidth="1"/>
    <x:col min="14" max="14" width="35" hidden="0" customWidth="1"/>
    <x:col min="15" max="15" width="18" hidden="0" customWidth="1"/>
    <x:col min="16" max="16" width="16" hidden="0" customWidth="1"/>
    <x:col min="17" max="17" width="18" hidden="0" customWidth="1"/>
  </x:cols>
  <x:sheetData>
    <x:row r="1" ht="30" customHeight="1">
      <x:c r="A1" s="256" t="str">
        <x:v>JURNAL UMUM — PENERAPAN ANGKA 2025</x:v>
      </x:c>
      <x:c r="B1" s="256"/>
      <x:c r="C1" s="256"/>
      <x:c r="D1" s="256"/>
      <x:c r="E1" s="256"/>
      <x:c r="F1" s="256"/>
      <x:c r="G1" s="256"/>
      <x:c r="H1" s="256"/>
      <x:c r="I1" s="256"/>
      <x:c r="J1" s="256"/>
      <x:c r="K1" s="256"/>
      <x:c r="L1" s="256"/>
      <x:c r="M1" s="78"/>
      <x:c r="N1" s="78"/>
      <x:c r="O1" s="78"/>
      <x:c r="P1" s="78"/>
      <x:c r="Q1" s="78"/>
    </x:row>
    <x:row r="2" ht="30" customHeight="1">
      <x:c r="A2" s="257" t="str">
        <x:v>Pencatatan agregat berdasarkan klasifikasi manajemen. Ganti tanggal/no. bukti agregat dengan bukti transaksi individual setelah verifikasi.</x:v>
      </x:c>
      <x:c r="B2" s="257"/>
      <x:c r="C2" s="257"/>
      <x:c r="D2" s="257"/>
      <x:c r="E2" s="257"/>
      <x:c r="F2" s="257"/>
      <x:c r="G2" s="257"/>
      <x:c r="H2" s="257"/>
      <x:c r="I2" s="257"/>
      <x:c r="J2" s="257"/>
      <x:c r="K2" s="257"/>
      <x:c r="L2" s="257"/>
      <x:c r="M2" s="80"/>
      <x:c r="N2" s="80"/>
      <x:c r="O2" s="80"/>
      <x:c r="P2" s="80"/>
      <x:c r="Q2" s="80"/>
    </x:row>
    <x:row r="3">
      <x:c r="A3" s="80"/>
      <x:c r="B3" s="80"/>
      <x:c r="C3" s="80"/>
      <x:c r="D3" s="80"/>
      <x:c r="E3" s="80"/>
      <x:c r="F3" s="80"/>
      <x:c r="G3" s="80"/>
      <x:c r="H3" s="80"/>
      <x:c r="I3" s="80"/>
      <x:c r="J3" s="80"/>
      <x:c r="K3" s="80"/>
      <x:c r="L3" s="80"/>
      <x:c r="M3" s="80"/>
      <x:c r="N3" s="80"/>
      <x:c r="O3" s="80"/>
      <x:c r="P3" s="80"/>
      <x:c r="Q3" s="80"/>
    </x:row>
    <x:row r="4" ht="28" customHeight="1">
      <x:c r="A4" s="258" t="str">
        <x:v>Tanggal</x:v>
      </x:c>
      <x:c r="B4" s="259" t="str">
        <x:v>No. Bukti</x:v>
      </x:c>
      <x:c r="C4" s="259" t="str">
        <x:v>Uraian</x:v>
      </x:c>
      <x:c r="D4" s="259" t="str">
        <x:v>Kode Akun</x:v>
      </x:c>
      <x:c r="E4" s="259" t="str">
        <x:v>Nama Akun</x:v>
      </x:c>
      <x:c r="F4" s="259" t="str">
        <x:v>Program/Fungsi</x:v>
      </x:c>
      <x:c r="G4" s="259" t="str">
        <x:v>Pembatasan Dana</x:v>
      </x:c>
      <x:c r="H4" s="259" t="str">
        <x:v>Donatur/Pihak</x:v>
      </x:c>
      <x:c r="I4" s="259" t="str">
        <x:v>Cabang/Desa</x:v>
      </x:c>
      <x:c r="J4" s="259" t="str">
        <x:v>Debit</x:v>
      </x:c>
      <x:c r="K4" s="259" t="str">
        <x:v>Kredit</x:v>
      </x:c>
      <x:c r="L4" s="259" t="str">
        <x:v>Arus Kas</x:v>
      </x:c>
      <x:c r="M4" s="84" t="str">
        <x:v>Rekonsiliasi</x:v>
      </x:c>
      <x:c r="N4" s="84" t="str">
        <x:v>Tautan Bukti</x:v>
      </x:c>
      <x:c r="O4" s="84" t="str">
        <x:v>Input Oleh</x:v>
      </x:c>
      <x:c r="P4" s="84" t="str">
        <x:v>Status Review</x:v>
      </x:c>
      <x:c r="Q4" s="85" t="str">
        <x:v>Selisih per Bukti</x:v>
      </x:c>
    </x:row>
    <x:row r="5">
      <x:c r="A5" s="281" t="n">
        <x:v>45658</x:v>
      </x:c>
      <x:c r="B5" s="282" t="str">
        <x:v>SALDO-AWAL-2025</x:v>
      </x:c>
      <x:c r="C5" s="282" t="str">
        <x:v>Saldo awal kas dan setara kas</x:v>
      </x:c>
      <x:c r="D5" s="282" t="str">
        <x:v>1102</x:v>
      </x:c>
      <x:c r="E5" s="283" t="str">
        <x:v>Bank Operasional</x:v>
      </x:c>
      <x:c r="F5" s="282" t="str">
        <x:v>MANAJEMEN</x:v>
      </x:c>
      <x:c r="G5" s="282" t="str">
        <x:v>Tanpa Pembatasan</x:v>
      </x:c>
      <x:c r="H5" s="282" t="str"/>
      <x:c r="I5" s="282" t="str">
        <x:v>Gabungan</x:v>
      </x:c>
      <x:c r="J5" s="284" t="n">
        <x:v>15000000</x:v>
      </x:c>
      <x:c r="K5" s="284" t="n">
        <x:v>0</x:v>
      </x:c>
      <x:c r="L5" s="282" t="str">
        <x:v>Pembukaan</x:v>
      </x:c>
      <x:c r="M5" s="99"/>
      <x:c r="N5" s="99"/>
      <x:c r="O5" s="99"/>
      <x:c r="P5" s="99"/>
      <x:c r="Q5" s="101" t="n">
        <x:f>IF(B5="","",SUMIF($B$5:$B$1004,B5,$J$5:$J$1004)-SUMIF($B$5:$B$1004,B5,$K$5:$K$1004))</x:f>
        <x:v>0</x:v>
      </x:c>
    </x:row>
    <x:row r="6">
      <x:c r="A6" s="285" t="n">
        <x:v>45658</x:v>
      </x:c>
      <x:c r="B6" s="286" t="str">
        <x:v>SALDO-AWAL-2025</x:v>
      </x:c>
      <x:c r="C6" s="286" t="str">
        <x:v>Saldo awal aset neto tanpa pembatasan</x:v>
      </x:c>
      <x:c r="D6" s="286" t="str">
        <x:v>3101</x:v>
      </x:c>
      <x:c r="E6" s="287" t="str">
        <x:v>Aset Neto Tanpa Pembatasan</x:v>
      </x:c>
      <x:c r="F6" s="286" t="str">
        <x:v>MANAJEMEN</x:v>
      </x:c>
      <x:c r="G6" s="286" t="str">
        <x:v>Tanpa Pembatasan</x:v>
      </x:c>
      <x:c r="H6" s="286" t="str"/>
      <x:c r="I6" s="286" t="str">
        <x:v>Gabungan</x:v>
      </x:c>
      <x:c r="J6" s="288" t="n">
        <x:v>0</x:v>
      </x:c>
      <x:c r="K6" s="288" t="n">
        <x:v>15000000</x:v>
      </x:c>
      <x:c r="L6" s="286" t="str">
        <x:v>Pembukaan</x:v>
      </x:c>
      <x:c r="M6" s="99"/>
      <x:c r="N6" s="99"/>
      <x:c r="O6" s="99"/>
      <x:c r="P6" s="99"/>
      <x:c r="Q6" s="101" t="n">
        <x:f>IF(B6="","",SUMIF($B$5:$B$1004,B6,$J$5:$J$1004)-SUMIF($B$5:$B$1004,B6,$K$5:$K$1004))</x:f>
        <x:v>0</x:v>
      </x:c>
    </x:row>
    <x:row r="7">
      <x:c r="A7" s="285" t="n">
        <x:v>46022</x:v>
      </x:c>
      <x:c r="B7" s="286" t="str">
        <x:v>PENERIMAAN-2025</x:v>
      </x:c>
      <x:c r="C7" s="286" t="str">
        <x:v>Penerimaan/sumbangan tahun 2025</x:v>
      </x:c>
      <x:c r="D7" s="286" t="str">
        <x:v>1102</x:v>
      </x:c>
      <x:c r="E7" s="287" t="str">
        <x:v>Bank Operasional</x:v>
      </x:c>
      <x:c r="F7" s="286" t="str">
        <x:v>MANAJEMEN</x:v>
      </x:c>
      <x:c r="G7" s="286" t="str">
        <x:v>Tanpa Pembatasan</x:v>
      </x:c>
      <x:c r="H7" s="286" t="str">
        <x:v>Donatur dan sumber penerimaan</x:v>
      </x:c>
      <x:c r="I7" s="286" t="str">
        <x:v>Gabungan</x:v>
      </x:c>
      <x:c r="J7" s="288" t="n">
        <x:v>2066169300</x:v>
      </x:c>
      <x:c r="K7" s="288" t="n">
        <x:v>0</x:v>
      </x:c>
      <x:c r="L7" s="286" t="str">
        <x:v>Operasi</x:v>
      </x:c>
      <x:c r="M7" s="99"/>
      <x:c r="N7" s="99"/>
      <x:c r="O7" s="99"/>
      <x:c r="P7" s="99"/>
      <x:c r="Q7" s="101" t="n">
        <x:f>IF(B7="","",SUMIF($B$5:$B$1004,B7,$J$5:$J$1004)-SUMIF($B$5:$B$1004,B7,$K$5:$K$1004))</x:f>
        <x:v>0</x:v>
      </x:c>
    </x:row>
    <x:row r="8">
      <x:c r="A8" s="285" t="n">
        <x:v>46022</x:v>
      </x:c>
      <x:c r="B8" s="286" t="str">
        <x:v>PENERIMAAN-2025</x:v>
      </x:c>
      <x:c r="C8" s="286" t="str">
        <x:v>Penerimaan/sumbangan tahun 2025</x:v>
      </x:c>
      <x:c r="D8" s="286" t="str">
        <x:v>4101</x:v>
      </x:c>
      <x:c r="E8" s="287" t="str">
        <x:v>Sumbangan Tanpa Pembatasan</x:v>
      </x:c>
      <x:c r="F8" s="286" t="str">
        <x:v>MANAJEMEN</x:v>
      </x:c>
      <x:c r="G8" s="286" t="str">
        <x:v>Tanpa Pembatasan</x:v>
      </x:c>
      <x:c r="H8" s="286" t="str">
        <x:v>Donatur dan sumber penerimaan</x:v>
      </x:c>
      <x:c r="I8" s="286" t="str">
        <x:v>Gabungan</x:v>
      </x:c>
      <x:c r="J8" s="288" t="n">
        <x:v>0</x:v>
      </x:c>
      <x:c r="K8" s="288" t="n">
        <x:v>2066169300</x:v>
      </x:c>
      <x:c r="L8" s="286" t="str">
        <x:v>Operasi</x:v>
      </x:c>
      <x:c r="M8" s="99"/>
      <x:c r="N8" s="99"/>
      <x:c r="O8" s="99"/>
      <x:c r="P8" s="99"/>
      <x:c r="Q8" s="101" t="n">
        <x:f>IF(B8="","",SUMIF($B$5:$B$1004,B8,$J$5:$J$1004)-SUMIF($B$5:$B$1004,B8,$K$5:$K$1004))</x:f>
        <x:v>0</x:v>
      </x:c>
    </x:row>
    <x:row r="9">
      <x:c r="A9" s="285" t="n">
        <x:v>46022</x:v>
      </x:c>
      <x:c r="B9" s="286" t="str">
        <x:v>KLAS-001</x:v>
      </x:c>
      <x:c r="C9" s="286" t="str">
        <x:v>Koordinasi awal: silaturahmi Kades/Kelurahan dan Ketua MUI Desa</x:v>
      </x:c>
      <x:c r="D9" s="286" t="str">
        <x:v>5101</x:v>
      </x:c>
      <x:c r="E9" s="287" t="str">
        <x:v>Beban Sensus Al-Qur'an</x:v>
      </x:c>
      <x:c r="F9" s="286" t="str">
        <x:v>SENSUS</x:v>
      </x:c>
      <x:c r="G9" s="286" t="str">
        <x:v>Tanpa Pembatasan</x:v>
      </x:c>
      <x:c r="H9" s="286" t="str"/>
      <x:c r="I9" s="286" t="str">
        <x:v>Gabungan 4 Kantor/Wilayah</x:v>
      </x:c>
      <x:c r="J9" s="288" t="n">
        <x:v>41575796</x:v>
      </x:c>
      <x:c r="K9" s="288" t="n">
        <x:v>0</x:v>
      </x:c>
      <x:c r="L9" s="286" t="str">
        <x:v>Operasi</x:v>
      </x:c>
      <x:c r="M9" s="99"/>
      <x:c r="N9" s="99"/>
      <x:c r="O9" s="99"/>
      <x:c r="P9" s="99"/>
      <x:c r="Q9" s="101" t="n">
        <x:f>IF(B9="","",SUMIF($B$5:$B$1004,B9,$J$5:$J$1004)-SUMIF($B$5:$B$1004,B9,$K$5:$K$1004))</x:f>
        <x:v>0</x:v>
      </x:c>
    </x:row>
    <x:row r="10">
      <x:c r="A10" s="285" t="n">
        <x:v>46022</x:v>
      </x:c>
      <x:c r="B10" s="286" t="str">
        <x:v>KLAS-001</x:v>
      </x:c>
      <x:c r="C10" s="286" t="str">
        <x:v>Koordinasi awal: silaturahmi Kades/Kelurahan dan Ketua MUI Desa</x:v>
      </x:c>
      <x:c r="D10" s="286" t="str">
        <x:v>1102</x:v>
      </x:c>
      <x:c r="E10" s="287" t="str">
        <x:v>Bank Operasional</x:v>
      </x:c>
      <x:c r="F10" s="286" t="str">
        <x:v>SENSUS</x:v>
      </x:c>
      <x:c r="G10" s="286" t="str">
        <x:v>Tanpa Pembatasan</x:v>
      </x:c>
      <x:c r="H10" s="286" t="str"/>
      <x:c r="I10" s="286" t="str">
        <x:v>Gabungan</x:v>
      </x:c>
      <x:c r="J10" s="288" t="n">
        <x:v>0</x:v>
      </x:c>
      <x:c r="K10" s="288" t="n">
        <x:v>41575796</x:v>
      </x:c>
      <x:c r="L10" s="286" t="str">
        <x:v>Operasi</x:v>
      </x:c>
      <x:c r="M10" s="99"/>
      <x:c r="N10" s="99"/>
      <x:c r="O10" s="99"/>
      <x:c r="P10" s="99"/>
      <x:c r="Q10" s="101" t="n">
        <x:f>IF(B10="","",SUMIF($B$5:$B$1004,B10,$J$5:$J$1004)-SUMIF($B$5:$B$1004,B10,$K$5:$K$1004))</x:f>
        <x:v>0</x:v>
      </x:c>
    </x:row>
    <x:row r="11">
      <x:c r="A11" s="285" t="n">
        <x:v>46022</x:v>
      </x:c>
      <x:c r="B11" s="286" t="str">
        <x:v>KLAS-002</x:v>
      </x:c>
      <x:c r="C11" s="286" t="str">
        <x:v>Sosialisasi program skala desa dan RW tertentu</x:v>
      </x:c>
      <x:c r="D11" s="286" t="str">
        <x:v>5101</x:v>
      </x:c>
      <x:c r="E11" s="287" t="str">
        <x:v>Beban Sensus Al-Qur'an</x:v>
      </x:c>
      <x:c r="F11" s="286" t="str">
        <x:v>SENSUS</x:v>
      </x:c>
      <x:c r="G11" s="286" t="str">
        <x:v>Tanpa Pembatasan</x:v>
      </x:c>
      <x:c r="H11" s="286" t="str"/>
      <x:c r="I11" s="286" t="str">
        <x:v>Gabungan 4 Kantor/Wilayah</x:v>
      </x:c>
      <x:c r="J11" s="288" t="n">
        <x:v>51969745</x:v>
      </x:c>
      <x:c r="K11" s="288" t="n">
        <x:v>0</x:v>
      </x:c>
      <x:c r="L11" s="286" t="str">
        <x:v>Operasi</x:v>
      </x:c>
      <x:c r="M11" s="99"/>
      <x:c r="N11" s="99"/>
      <x:c r="O11" s="99"/>
      <x:c r="P11" s="99"/>
      <x:c r="Q11" s="101" t="n">
        <x:f>IF(B11="","",SUMIF($B$5:$B$1004,B11,$J$5:$J$1004)-SUMIF($B$5:$B$1004,B11,$K$5:$K$1004))</x:f>
        <x:v>0</x:v>
      </x:c>
    </x:row>
    <x:row r="12">
      <x:c r="A12" s="285" t="n">
        <x:v>46022</x:v>
      </x:c>
      <x:c r="B12" s="286" t="str">
        <x:v>KLAS-002</x:v>
      </x:c>
      <x:c r="C12" s="286" t="str">
        <x:v>Sosialisasi program skala desa dan RW tertentu</x:v>
      </x:c>
      <x:c r="D12" s="286" t="str">
        <x:v>1102</x:v>
      </x:c>
      <x:c r="E12" s="287" t="str">
        <x:v>Bank Operasional</x:v>
      </x:c>
      <x:c r="F12" s="286" t="str">
        <x:v>SENSUS</x:v>
      </x:c>
      <x:c r="G12" s="286" t="str">
        <x:v>Tanpa Pembatasan</x:v>
      </x:c>
      <x:c r="H12" s="286" t="str"/>
      <x:c r="I12" s="286" t="str">
        <x:v>Gabungan</x:v>
      </x:c>
      <x:c r="J12" s="288" t="n">
        <x:v>0</x:v>
      </x:c>
      <x:c r="K12" s="288" t="n">
        <x:v>51969745</x:v>
      </x:c>
      <x:c r="L12" s="286" t="str">
        <x:v>Operasi</x:v>
      </x:c>
      <x:c r="M12" s="99"/>
      <x:c r="N12" s="99"/>
      <x:c r="O12" s="99"/>
      <x:c r="P12" s="99"/>
      <x:c r="Q12" s="101" t="n">
        <x:f>IF(B12="","",SUMIF($B$5:$B$1004,B12,$J$5:$J$1004)-SUMIF($B$5:$B$1004,B12,$K$5:$K$1004))</x:f>
        <x:v>0</x:v>
      </x:c>
    </x:row>
    <x:row r="13">
      <x:c r="A13" s="285" t="n">
        <x:v>46022</x:v>
      </x:c>
      <x:c r="B13" s="286" t="str">
        <x:v>KLAS-003</x:v>
      </x:c>
      <x:c r="C13" s="286" t="str">
        <x:v>Perizinan dan koordinasi teknis kepada RW, DKM, dan RT</x:v>
      </x:c>
      <x:c r="D13" s="286" t="str">
        <x:v>5101</x:v>
      </x:c>
      <x:c r="E13" s="287" t="str">
        <x:v>Beban Sensus Al-Qur'an</x:v>
      </x:c>
      <x:c r="F13" s="286" t="str">
        <x:v>SENSUS</x:v>
      </x:c>
      <x:c r="G13" s="286" t="str">
        <x:v>Tanpa Pembatasan</x:v>
      </x:c>
      <x:c r="H13" s="286" t="str"/>
      <x:c r="I13" s="286" t="str">
        <x:v>Gabungan 4 Kantor/Wilayah</x:v>
      </x:c>
      <x:c r="J13" s="288" t="n">
        <x:v>31181847</x:v>
      </x:c>
      <x:c r="K13" s="288" t="n">
        <x:v>0</x:v>
      </x:c>
      <x:c r="L13" s="286" t="str">
        <x:v>Operasi</x:v>
      </x:c>
      <x:c r="M13" s="99"/>
      <x:c r="N13" s="99"/>
      <x:c r="O13" s="99"/>
      <x:c r="P13" s="99"/>
      <x:c r="Q13" s="101" t="n">
        <x:f>IF(B13="","",SUMIF($B$5:$B$1004,B13,$J$5:$J$1004)-SUMIF($B$5:$B$1004,B13,$K$5:$K$1004))</x:f>
        <x:v>0</x:v>
      </x:c>
    </x:row>
    <x:row r="14">
      <x:c r="A14" s="285" t="n">
        <x:v>46022</x:v>
      </x:c>
      <x:c r="B14" s="286" t="str">
        <x:v>KLAS-003</x:v>
      </x:c>
      <x:c r="C14" s="286" t="str">
        <x:v>Perizinan dan koordinasi teknis kepada RW, DKM, dan RT</x:v>
      </x:c>
      <x:c r="D14" s="286" t="str">
        <x:v>1102</x:v>
      </x:c>
      <x:c r="E14" s="287" t="str">
        <x:v>Bank Operasional</x:v>
      </x:c>
      <x:c r="F14" s="286" t="str">
        <x:v>SENSUS</x:v>
      </x:c>
      <x:c r="G14" s="286" t="str">
        <x:v>Tanpa Pembatasan</x:v>
      </x:c>
      <x:c r="H14" s="286" t="str"/>
      <x:c r="I14" s="286" t="str">
        <x:v>Gabungan</x:v>
      </x:c>
      <x:c r="J14" s="288" t="n">
        <x:v>0</x:v>
      </x:c>
      <x:c r="K14" s="288" t="n">
        <x:v>31181847</x:v>
      </x:c>
      <x:c r="L14" s="286" t="str">
        <x:v>Operasi</x:v>
      </x:c>
      <x:c r="M14" s="99"/>
      <x:c r="N14" s="99"/>
      <x:c r="O14" s="99"/>
      <x:c r="P14" s="99"/>
      <x:c r="Q14" s="101" t="n">
        <x:f>IF(B14="","",SUMIF($B$5:$B$1004,B14,$J$5:$J$1004)-SUMIF($B$5:$B$1004,B14,$K$5:$K$1004))</x:f>
        <x:v>0</x:v>
      </x:c>
    </x:row>
    <x:row r="15">
      <x:c r="A15" s="285" t="n">
        <x:v>46022</x:v>
      </x:c>
      <x:c r="B15" s="286" t="str">
        <x:v>KLAS-004</x:v>
      </x:c>
      <x:c r="C15" s="286" t="str">
        <x:v>Transportasi dan mobilisasi petugas sensus</x:v>
      </x:c>
      <x:c r="D15" s="286" t="str">
        <x:v>5101</x:v>
      </x:c>
      <x:c r="E15" s="287" t="str">
        <x:v>Beban Sensus Al-Qur'an</x:v>
      </x:c>
      <x:c r="F15" s="286" t="str">
        <x:v>SENSUS</x:v>
      </x:c>
      <x:c r="G15" s="286" t="str">
        <x:v>Tanpa Pembatasan</x:v>
      </x:c>
      <x:c r="H15" s="286" t="str"/>
      <x:c r="I15" s="286" t="str">
        <x:v>Gabungan 4 Kantor/Wilayah</x:v>
      </x:c>
      <x:c r="J15" s="288" t="n">
        <x:v>31181847</x:v>
      </x:c>
      <x:c r="K15" s="288" t="n">
        <x:v>0</x:v>
      </x:c>
      <x:c r="L15" s="286" t="str">
        <x:v>Operasi</x:v>
      </x:c>
      <x:c r="M15" s="99"/>
      <x:c r="N15" s="99"/>
      <x:c r="O15" s="99"/>
      <x:c r="P15" s="99"/>
      <x:c r="Q15" s="101" t="n">
        <x:f>IF(B15="","",SUMIF($B$5:$B$1004,B15,$J$5:$J$1004)-SUMIF($B$5:$B$1004,B15,$K$5:$K$1004))</x:f>
        <x:v>0</x:v>
      </x:c>
    </x:row>
    <x:row r="16">
      <x:c r="A16" s="285" t="n">
        <x:v>46022</x:v>
      </x:c>
      <x:c r="B16" s="286" t="str">
        <x:v>KLAS-004</x:v>
      </x:c>
      <x:c r="C16" s="286" t="str">
        <x:v>Transportasi dan mobilisasi petugas sensus</x:v>
      </x:c>
      <x:c r="D16" s="286" t="str">
        <x:v>1102</x:v>
      </x:c>
      <x:c r="E16" s="287" t="str">
        <x:v>Bank Operasional</x:v>
      </x:c>
      <x:c r="F16" s="286" t="str">
        <x:v>SENSUS</x:v>
      </x:c>
      <x:c r="G16" s="286" t="str">
        <x:v>Tanpa Pembatasan</x:v>
      </x:c>
      <x:c r="H16" s="286" t="str"/>
      <x:c r="I16" s="286" t="str">
        <x:v>Gabungan</x:v>
      </x:c>
      <x:c r="J16" s="288" t="n">
        <x:v>0</x:v>
      </x:c>
      <x:c r="K16" s="288" t="n">
        <x:v>31181847</x:v>
      </x:c>
      <x:c r="L16" s="286" t="str">
        <x:v>Operasi</x:v>
      </x:c>
      <x:c r="M16" s="99"/>
      <x:c r="N16" s="99"/>
      <x:c r="O16" s="99"/>
      <x:c r="P16" s="99"/>
      <x:c r="Q16" s="101" t="n">
        <x:f>IF(B16="","",SUMIF($B$5:$B$1004,B16,$J$5:$J$1004)-SUMIF($B$5:$B$1004,B16,$K$5:$K$1004))</x:f>
        <x:v>0</x:v>
      </x:c>
    </x:row>
    <x:row r="17">
      <x:c r="A17" s="285" t="n">
        <x:v>46022</x:v>
      </x:c>
      <x:c r="B17" s="286" t="str">
        <x:v>KLAS-005</x:v>
      </x:c>
      <x:c r="C17" s="286" t="str">
        <x:v>Konsumsi dan logistik kegiatan sensus</x:v>
      </x:c>
      <x:c r="D17" s="286" t="str">
        <x:v>5101</x:v>
      </x:c>
      <x:c r="E17" s="287" t="str">
        <x:v>Beban Sensus Al-Qur'an</x:v>
      </x:c>
      <x:c r="F17" s="286" t="str">
        <x:v>SENSUS</x:v>
      </x:c>
      <x:c r="G17" s="286" t="str">
        <x:v>Tanpa Pembatasan</x:v>
      </x:c>
      <x:c r="H17" s="286" t="str"/>
      <x:c r="I17" s="286" t="str">
        <x:v>Gabungan 4 Kantor/Wilayah</x:v>
      </x:c>
      <x:c r="J17" s="288" t="n">
        <x:v>31181847</x:v>
      </x:c>
      <x:c r="K17" s="288" t="n">
        <x:v>0</x:v>
      </x:c>
      <x:c r="L17" s="286" t="str">
        <x:v>Operasi</x:v>
      </x:c>
      <x:c r="M17" s="99"/>
      <x:c r="N17" s="99"/>
      <x:c r="O17" s="99"/>
      <x:c r="P17" s="99"/>
      <x:c r="Q17" s="101" t="n">
        <x:f>IF(B17="","",SUMIF($B$5:$B$1004,B17,$J$5:$J$1004)-SUMIF($B$5:$B$1004,B17,$K$5:$K$1004))</x:f>
        <x:v>0</x:v>
      </x:c>
    </x:row>
    <x:row r="18">
      <x:c r="A18" s="285" t="n">
        <x:v>46022</x:v>
      </x:c>
      <x:c r="B18" s="286" t="str">
        <x:v>KLAS-005</x:v>
      </x:c>
      <x:c r="C18" s="286" t="str">
        <x:v>Konsumsi dan logistik kegiatan sensus</x:v>
      </x:c>
      <x:c r="D18" s="286" t="str">
        <x:v>1102</x:v>
      </x:c>
      <x:c r="E18" s="287" t="str">
        <x:v>Bank Operasional</x:v>
      </x:c>
      <x:c r="F18" s="286" t="str">
        <x:v>SENSUS</x:v>
      </x:c>
      <x:c r="G18" s="286" t="str">
        <x:v>Tanpa Pembatasan</x:v>
      </x:c>
      <x:c r="H18" s="286" t="str"/>
      <x:c r="I18" s="286" t="str">
        <x:v>Gabungan</x:v>
      </x:c>
      <x:c r="J18" s="288" t="n">
        <x:v>0</x:v>
      </x:c>
      <x:c r="K18" s="288" t="n">
        <x:v>31181847</x:v>
      </x:c>
      <x:c r="L18" s="286" t="str">
        <x:v>Operasi</x:v>
      </x:c>
      <x:c r="M18" s="99"/>
      <x:c r="N18" s="99"/>
      <x:c r="O18" s="99"/>
      <x:c r="P18" s="99"/>
      <x:c r="Q18" s="101" t="n">
        <x:f>IF(B18="","",SUMIF($B$5:$B$1004,B18,$J$5:$J$1004)-SUMIF($B$5:$B$1004,B18,$K$5:$K$1004))</x:f>
        <x:v>0</x:v>
      </x:c>
    </x:row>
    <x:row r="19">
      <x:c r="A19" s="285" t="n">
        <x:v>46022</x:v>
      </x:c>
      <x:c r="B19" s="286" t="str">
        <x:v>KLAS-006</x:v>
      </x:c>
      <x:c r="C19" s="286" t="str">
        <x:v>Formulir, rekap data, ATK, dan dokumentasi</x:v>
      </x:c>
      <x:c r="D19" s="286" t="str">
        <x:v>5101</x:v>
      </x:c>
      <x:c r="E19" s="287" t="str">
        <x:v>Beban Sensus Al-Qur'an</x:v>
      </x:c>
      <x:c r="F19" s="286" t="str">
        <x:v>SENSUS</x:v>
      </x:c>
      <x:c r="G19" s="286" t="str">
        <x:v>Tanpa Pembatasan</x:v>
      </x:c>
      <x:c r="H19" s="286" t="str"/>
      <x:c r="I19" s="286" t="str">
        <x:v>Gabungan 4 Kantor/Wilayah</x:v>
      </x:c>
      <x:c r="J19" s="288" t="n">
        <x:v>20787898</x:v>
      </x:c>
      <x:c r="K19" s="288" t="n">
        <x:v>0</x:v>
      </x:c>
      <x:c r="L19" s="286" t="str">
        <x:v>Operasi</x:v>
      </x:c>
      <x:c r="M19" s="99"/>
      <x:c r="N19" s="99"/>
      <x:c r="O19" s="99"/>
      <x:c r="P19" s="99"/>
      <x:c r="Q19" s="101" t="n">
        <x:f>IF(B19="","",SUMIF($B$5:$B$1004,B19,$J$5:$J$1004)-SUMIF($B$5:$B$1004,B19,$K$5:$K$1004))</x:f>
        <x:v>0</x:v>
      </x:c>
    </x:row>
    <x:row r="20">
      <x:c r="A20" s="285" t="n">
        <x:v>46022</x:v>
      </x:c>
      <x:c r="B20" s="286" t="str">
        <x:v>KLAS-006</x:v>
      </x:c>
      <x:c r="C20" s="286" t="str">
        <x:v>Formulir, rekap data, ATK, dan dokumentasi</x:v>
      </x:c>
      <x:c r="D20" s="286" t="str">
        <x:v>1102</x:v>
      </x:c>
      <x:c r="E20" s="287" t="str">
        <x:v>Bank Operasional</x:v>
      </x:c>
      <x:c r="F20" s="286" t="str">
        <x:v>SENSUS</x:v>
      </x:c>
      <x:c r="G20" s="286" t="str">
        <x:v>Tanpa Pembatasan</x:v>
      </x:c>
      <x:c r="H20" s="286" t="str"/>
      <x:c r="I20" s="286" t="str">
        <x:v>Gabungan</x:v>
      </x:c>
      <x:c r="J20" s="288" t="n">
        <x:v>0</x:v>
      </x:c>
      <x:c r="K20" s="288" t="n">
        <x:v>20787898</x:v>
      </x:c>
      <x:c r="L20" s="286" t="str">
        <x:v>Operasi</x:v>
      </x:c>
      <x:c r="M20" s="99"/>
      <x:c r="N20" s="99"/>
      <x:c r="O20" s="99"/>
      <x:c r="P20" s="99"/>
      <x:c r="Q20" s="101" t="n">
        <x:f>IF(B20="","",SUMIF($B$5:$B$1004,B20,$J$5:$J$1004)-SUMIF($B$5:$B$1004,B20,$K$5:$K$1004))</x:f>
        <x:v>0</x:v>
      </x:c>
    </x:row>
    <x:row r="21">
      <x:c r="A21" s="285" t="n">
        <x:v>46022</x:v>
      </x:c>
      <x:c r="B21" s="286" t="str">
        <x:v>KLAS-007</x:v>
      </x:c>
      <x:c r="C21" s="286" t="str">
        <x:v>Silaturahmi dan koordinasi calon penerima dengan Kades, MUI, DKM, RW, dan RT</x:v>
      </x:c>
      <x:c r="D21" s="286" t="str">
        <x:v>5201</x:v>
      </x:c>
      <x:c r="E21" s="287" t="str">
        <x:v>Beban Wakaf Al-Qur'an</x:v>
      </x:c>
      <x:c r="F21" s="286" t="str">
        <x:v>WAKAF</x:v>
      </x:c>
      <x:c r="G21" s="286" t="str">
        <x:v>Tanpa Pembatasan</x:v>
      </x:c>
      <x:c r="H21" s="286" t="str"/>
      <x:c r="I21" s="286" t="str">
        <x:v>Gabungan 4 Kantor/Wilayah</x:v>
      </x:c>
      <x:c r="J21" s="288" t="n">
        <x:v>13304255</x:v>
      </x:c>
      <x:c r="K21" s="288" t="n">
        <x:v>0</x:v>
      </x:c>
      <x:c r="L21" s="286" t="str">
        <x:v>Operasi</x:v>
      </x:c>
      <x:c r="M21" s="99"/>
      <x:c r="N21" s="99"/>
      <x:c r="O21" s="99"/>
      <x:c r="P21" s="99"/>
      <x:c r="Q21" s="101" t="n">
        <x:f>IF(B21="","",SUMIF($B$5:$B$1004,B21,$J$5:$J$1004)-SUMIF($B$5:$B$1004,B21,$K$5:$K$1004))</x:f>
        <x:v>0</x:v>
      </x:c>
    </x:row>
    <x:row r="22">
      <x:c r="A22" s="285" t="n">
        <x:v>46022</x:v>
      </x:c>
      <x:c r="B22" s="286" t="str">
        <x:v>KLAS-007</x:v>
      </x:c>
      <x:c r="C22" s="286" t="str">
        <x:v>Silaturahmi dan koordinasi calon penerima dengan Kades, MUI, DKM, RW, dan RT</x:v>
      </x:c>
      <x:c r="D22" s="286" t="str">
        <x:v>1102</x:v>
      </x:c>
      <x:c r="E22" s="287" t="str">
        <x:v>Bank Operasional</x:v>
      </x:c>
      <x:c r="F22" s="286" t="str">
        <x:v>WAKAF</x:v>
      </x:c>
      <x:c r="G22" s="286" t="str">
        <x:v>Tanpa Pembatasan</x:v>
      </x:c>
      <x:c r="H22" s="286" t="str"/>
      <x:c r="I22" s="286" t="str">
        <x:v>Gabungan</x:v>
      </x:c>
      <x:c r="J22" s="288" t="n">
        <x:v>0</x:v>
      </x:c>
      <x:c r="K22" s="288" t="n">
        <x:v>13304255</x:v>
      </x:c>
      <x:c r="L22" s="286" t="str">
        <x:v>Operasi</x:v>
      </x:c>
      <x:c r="M22" s="99"/>
      <x:c r="N22" s="99"/>
      <x:c r="O22" s="99"/>
      <x:c r="P22" s="99"/>
      <x:c r="Q22" s="101" t="n">
        <x:f>IF(B22="","",SUMIF($B$5:$B$1004,B22,$J$5:$J$1004)-SUMIF($B$5:$B$1004,B22,$K$5:$K$1004))</x:f>
        <x:v>0</x:v>
      </x:c>
    </x:row>
    <x:row r="23">
      <x:c r="A23" s="285" t="n">
        <x:v>46022</x:v>
      </x:c>
      <x:c r="B23" s="286" t="str">
        <x:v>KLAS-008</x:v>
      </x:c>
      <x:c r="C23" s="286" t="str">
        <x:v>Verifikasi kebutuhan dan kelayakan penerima wakaf</x:v>
      </x:c>
      <x:c r="D23" s="286" t="str">
        <x:v>5201</x:v>
      </x:c>
      <x:c r="E23" s="287" t="str">
        <x:v>Beban Wakaf Al-Qur'an</x:v>
      </x:c>
      <x:c r="F23" s="286" t="str">
        <x:v>WAKAF</x:v>
      </x:c>
      <x:c r="G23" s="286" t="str">
        <x:v>Tanpa Pembatasan</x:v>
      </x:c>
      <x:c r="H23" s="286" t="str"/>
      <x:c r="I23" s="286" t="str">
        <x:v>Gabungan 4 Kantor/Wilayah</x:v>
      </x:c>
      <x:c r="J23" s="288" t="n">
        <x:v>11641223</x:v>
      </x:c>
      <x:c r="K23" s="288" t="n">
        <x:v>0</x:v>
      </x:c>
      <x:c r="L23" s="286" t="str">
        <x:v>Operasi</x:v>
      </x:c>
      <x:c r="M23" s="99"/>
      <x:c r="N23" s="99"/>
      <x:c r="O23" s="99"/>
      <x:c r="P23" s="99"/>
      <x:c r="Q23" s="101" t="n">
        <x:f>IF(B23="","",SUMIF($B$5:$B$1004,B23,$J$5:$J$1004)-SUMIF($B$5:$B$1004,B23,$K$5:$K$1004))</x:f>
        <x:v>0</x:v>
      </x:c>
    </x:row>
    <x:row r="24">
      <x:c r="A24" s="285" t="n">
        <x:v>46022</x:v>
      </x:c>
      <x:c r="B24" s="286" t="str">
        <x:v>KLAS-008</x:v>
      </x:c>
      <x:c r="C24" s="286" t="str">
        <x:v>Verifikasi kebutuhan dan kelayakan penerima wakaf</x:v>
      </x:c>
      <x:c r="D24" s="286" t="str">
        <x:v>1102</x:v>
      </x:c>
      <x:c r="E24" s="287" t="str">
        <x:v>Bank Operasional</x:v>
      </x:c>
      <x:c r="F24" s="286" t="str">
        <x:v>WAKAF</x:v>
      </x:c>
      <x:c r="G24" s="286" t="str">
        <x:v>Tanpa Pembatasan</x:v>
      </x:c>
      <x:c r="H24" s="286" t="str"/>
      <x:c r="I24" s="286" t="str">
        <x:v>Gabungan</x:v>
      </x:c>
      <x:c r="J24" s="288" t="n">
        <x:v>0</x:v>
      </x:c>
      <x:c r="K24" s="288" t="n">
        <x:v>11641223</x:v>
      </x:c>
      <x:c r="L24" s="286" t="str">
        <x:v>Operasi</x:v>
      </x:c>
      <x:c r="M24" s="99"/>
      <x:c r="N24" s="99"/>
      <x:c r="O24" s="99"/>
      <x:c r="P24" s="99"/>
      <x:c r="Q24" s="101" t="n">
        <x:f>IF(B24="","",SUMIF($B$5:$B$1004,B24,$J$5:$J$1004)-SUMIF($B$5:$B$1004,B24,$K$5:$K$1004))</x:f>
        <x:v>0</x:v>
      </x:c>
    </x:row>
    <x:row r="25">
      <x:c r="A25" s="285" t="n">
        <x:v>46022</x:v>
      </x:c>
      <x:c r="B25" s="286" t="str">
        <x:v>KLAS-009</x:v>
      </x:c>
      <x:c r="C25" s="286" t="str">
        <x:v>Pengadaan mushaf dan bahan penunjang Al-Qur'an</x:v>
      </x:c>
      <x:c r="D25" s="286" t="str">
        <x:v>5201</x:v>
      </x:c>
      <x:c r="E25" s="287" t="str">
        <x:v>Beban Wakaf Al-Qur'an</x:v>
      </x:c>
      <x:c r="F25" s="286" t="str">
        <x:v>WAKAF</x:v>
      </x:c>
      <x:c r="G25" s="286" t="str">
        <x:v>Tanpa Pembatasan</x:v>
      </x:c>
      <x:c r="H25" s="286" t="str"/>
      <x:c r="I25" s="286" t="str">
        <x:v>Gabungan 4 Kantor/Wilayah</x:v>
      </x:c>
      <x:c r="J25" s="288" t="n">
        <x:v>91466751</x:v>
      </x:c>
      <x:c r="K25" s="288" t="n">
        <x:v>0</x:v>
      </x:c>
      <x:c r="L25" s="286" t="str">
        <x:v>Operasi</x:v>
      </x:c>
      <x:c r="M25" s="99"/>
      <x:c r="N25" s="99"/>
      <x:c r="O25" s="99"/>
      <x:c r="P25" s="99"/>
      <x:c r="Q25" s="101" t="n">
        <x:f>IF(B25="","",SUMIF($B$5:$B$1004,B25,$J$5:$J$1004)-SUMIF($B$5:$B$1004,B25,$K$5:$K$1004))</x:f>
        <x:v>0</x:v>
      </x:c>
    </x:row>
    <x:row r="26">
      <x:c r="A26" s="285" t="n">
        <x:v>46022</x:v>
      </x:c>
      <x:c r="B26" s="286" t="str">
        <x:v>KLAS-009</x:v>
      </x:c>
      <x:c r="C26" s="286" t="str">
        <x:v>Pengadaan mushaf dan bahan penunjang Al-Qur'an</x:v>
      </x:c>
      <x:c r="D26" s="286" t="str">
        <x:v>1102</x:v>
      </x:c>
      <x:c r="E26" s="287" t="str">
        <x:v>Bank Operasional</x:v>
      </x:c>
      <x:c r="F26" s="286" t="str">
        <x:v>WAKAF</x:v>
      </x:c>
      <x:c r="G26" s="286" t="str">
        <x:v>Tanpa Pembatasan</x:v>
      </x:c>
      <x:c r="H26" s="286" t="str"/>
      <x:c r="I26" s="286" t="str">
        <x:v>Gabungan</x:v>
      </x:c>
      <x:c r="J26" s="288" t="n">
        <x:v>0</x:v>
      </x:c>
      <x:c r="K26" s="288" t="n">
        <x:v>91466751</x:v>
      </x:c>
      <x:c r="L26" s="286" t="str">
        <x:v>Operasi</x:v>
      </x:c>
      <x:c r="M26" s="99"/>
      <x:c r="N26" s="99"/>
      <x:c r="O26" s="99"/>
      <x:c r="P26" s="99"/>
      <x:c r="Q26" s="101" t="n">
        <x:f>IF(B26="","",SUMIF($B$5:$B$1004,B26,$J$5:$J$1004)-SUMIF($B$5:$B$1004,B26,$K$5:$K$1004))</x:f>
        <x:v>0</x:v>
      </x:c>
    </x:row>
    <x:row r="27">
      <x:c r="A27" s="285" t="n">
        <x:v>46022</x:v>
      </x:c>
      <x:c r="B27" s="286" t="str">
        <x:v>KLAS-010</x:v>
      </x:c>
      <x:c r="C27" s="286" t="str">
        <x:v>Distribusi, pengemasan, transportasi, dan pengiriman</x:v>
      </x:c>
      <x:c r="D27" s="286" t="str">
        <x:v>5201</x:v>
      </x:c>
      <x:c r="E27" s="287" t="str">
        <x:v>Beban Wakaf Al-Qur'an</x:v>
      </x:c>
      <x:c r="F27" s="286" t="str">
        <x:v>WAKAF</x:v>
      </x:c>
      <x:c r="G27" s="286" t="str">
        <x:v>Tanpa Pembatasan</x:v>
      </x:c>
      <x:c r="H27" s="286" t="str"/>
      <x:c r="I27" s="286" t="str">
        <x:v>Gabungan 4 Kantor/Wilayah</x:v>
      </x:c>
      <x:c r="J27" s="288" t="n">
        <x:v>19956382</x:v>
      </x:c>
      <x:c r="K27" s="288" t="n">
        <x:v>0</x:v>
      </x:c>
      <x:c r="L27" s="286" t="str">
        <x:v>Operasi</x:v>
      </x:c>
      <x:c r="M27" s="99"/>
      <x:c r="N27" s="99"/>
      <x:c r="O27" s="99"/>
      <x:c r="P27" s="99"/>
      <x:c r="Q27" s="101" t="n">
        <x:f>IF(B27="","",SUMIF($B$5:$B$1004,B27,$J$5:$J$1004)-SUMIF($B$5:$B$1004,B27,$K$5:$K$1004))</x:f>
        <x:v>0</x:v>
      </x:c>
    </x:row>
    <x:row r="28">
      <x:c r="A28" s="285" t="n">
        <x:v>46022</x:v>
      </x:c>
      <x:c r="B28" s="286" t="str">
        <x:v>KLAS-010</x:v>
      </x:c>
      <x:c r="C28" s="286" t="str">
        <x:v>Distribusi, pengemasan, transportasi, dan pengiriman</x:v>
      </x:c>
      <x:c r="D28" s="286" t="str">
        <x:v>1102</x:v>
      </x:c>
      <x:c r="E28" s="287" t="str">
        <x:v>Bank Operasional</x:v>
      </x:c>
      <x:c r="F28" s="286" t="str">
        <x:v>WAKAF</x:v>
      </x:c>
      <x:c r="G28" s="286" t="str">
        <x:v>Tanpa Pembatasan</x:v>
      </x:c>
      <x:c r="H28" s="286" t="str"/>
      <x:c r="I28" s="286" t="str">
        <x:v>Gabungan</x:v>
      </x:c>
      <x:c r="J28" s="288" t="n">
        <x:v>0</x:v>
      </x:c>
      <x:c r="K28" s="288" t="n">
        <x:v>19956382</x:v>
      </x:c>
      <x:c r="L28" s="286" t="str">
        <x:v>Operasi</x:v>
      </x:c>
      <x:c r="M28" s="99"/>
      <x:c r="N28" s="99"/>
      <x:c r="O28" s="99"/>
      <x:c r="P28" s="99"/>
      <x:c r="Q28" s="101" t="n">
        <x:f>IF(B28="","",SUMIF($B$5:$B$1004,B28,$J$5:$J$1004)-SUMIF($B$5:$B$1004,B28,$K$5:$K$1004))</x:f>
        <x:v>0</x:v>
      </x:c>
    </x:row>
    <x:row r="29">
      <x:c r="A29" s="285" t="n">
        <x:v>46022</x:v>
      </x:c>
      <x:c r="B29" s="286" t="str">
        <x:v>KLAS-011</x:v>
      </x:c>
      <x:c r="C29" s="286" t="str">
        <x:v>Sosialisasi pemanfaatan wakaf dan dokumentasi penyerahan</x:v>
      </x:c>
      <x:c r="D29" s="286" t="str">
        <x:v>5201</x:v>
      </x:c>
      <x:c r="E29" s="287" t="str">
        <x:v>Beban Wakaf Al-Qur'an</x:v>
      </x:c>
      <x:c r="F29" s="286" t="str">
        <x:v>WAKAF</x:v>
      </x:c>
      <x:c r="G29" s="286" t="str">
        <x:v>Tanpa Pembatasan</x:v>
      </x:c>
      <x:c r="H29" s="286" t="str"/>
      <x:c r="I29" s="286" t="str">
        <x:v>Gabungan 4 Kantor/Wilayah</x:v>
      </x:c>
      <x:c r="J29" s="288" t="n">
        <x:v>13304255</x:v>
      </x:c>
      <x:c r="K29" s="288" t="n">
        <x:v>0</x:v>
      </x:c>
      <x:c r="L29" s="286" t="str">
        <x:v>Operasi</x:v>
      </x:c>
      <x:c r="M29" s="99"/>
      <x:c r="N29" s="99"/>
      <x:c r="O29" s="99"/>
      <x:c r="P29" s="99"/>
      <x:c r="Q29" s="101" t="n">
        <x:f>IF(B29="","",SUMIF($B$5:$B$1004,B29,$J$5:$J$1004)-SUMIF($B$5:$B$1004,B29,$K$5:$K$1004))</x:f>
        <x:v>0</x:v>
      </x:c>
    </x:row>
    <x:row r="30">
      <x:c r="A30" s="285" t="n">
        <x:v>46022</x:v>
      </x:c>
      <x:c r="B30" s="286" t="str">
        <x:v>KLAS-011</x:v>
      </x:c>
      <x:c r="C30" s="286" t="str">
        <x:v>Sosialisasi pemanfaatan wakaf dan dokumentasi penyerahan</x:v>
      </x:c>
      <x:c r="D30" s="286" t="str">
        <x:v>1102</x:v>
      </x:c>
      <x:c r="E30" s="287" t="str">
        <x:v>Bank Operasional</x:v>
      </x:c>
      <x:c r="F30" s="286" t="str">
        <x:v>WAKAF</x:v>
      </x:c>
      <x:c r="G30" s="286" t="str">
        <x:v>Tanpa Pembatasan</x:v>
      </x:c>
      <x:c r="H30" s="286" t="str"/>
      <x:c r="I30" s="286" t="str">
        <x:v>Gabungan</x:v>
      </x:c>
      <x:c r="J30" s="288" t="n">
        <x:v>0</x:v>
      </x:c>
      <x:c r="K30" s="288" t="n">
        <x:v>13304255</x:v>
      </x:c>
      <x:c r="L30" s="286" t="str">
        <x:v>Operasi</x:v>
      </x:c>
      <x:c r="M30" s="99"/>
      <x:c r="N30" s="99"/>
      <x:c r="O30" s="99"/>
      <x:c r="P30" s="99"/>
      <x:c r="Q30" s="101" t="n">
        <x:f>IF(B30="","",SUMIF($B$5:$B$1004,B30,$J$5:$J$1004)-SUMIF($B$5:$B$1004,B30,$K$5:$K$1004))</x:f>
        <x:v>0</x:v>
      </x:c>
    </x:row>
    <x:row r="31">
      <x:c r="A31" s="285" t="n">
        <x:v>46022</x:v>
      </x:c>
      <x:c r="B31" s="286" t="str">
        <x:v>KLAS-012</x:v>
      </x:c>
      <x:c r="C31" s="286" t="str">
        <x:v>Penyimpanan sementara dan logistik stok mushaf</x:v>
      </x:c>
      <x:c r="D31" s="286" t="str">
        <x:v>5201</x:v>
      </x:c>
      <x:c r="E31" s="287" t="str">
        <x:v>Beban Wakaf Al-Qur'an</x:v>
      </x:c>
      <x:c r="F31" s="286" t="str">
        <x:v>WAKAF</x:v>
      </x:c>
      <x:c r="G31" s="286" t="str">
        <x:v>Tanpa Pembatasan</x:v>
      </x:c>
      <x:c r="H31" s="286" t="str"/>
      <x:c r="I31" s="286" t="str">
        <x:v>Gabungan 4 Kantor/Wilayah</x:v>
      </x:c>
      <x:c r="J31" s="288" t="n">
        <x:v>16630318</x:v>
      </x:c>
      <x:c r="K31" s="288" t="n">
        <x:v>0</x:v>
      </x:c>
      <x:c r="L31" s="286" t="str">
        <x:v>Operasi</x:v>
      </x:c>
      <x:c r="M31" s="99"/>
      <x:c r="N31" s="99"/>
      <x:c r="O31" s="99"/>
      <x:c r="P31" s="99"/>
      <x:c r="Q31" s="101" t="n">
        <x:f>IF(B31="","",SUMIF($B$5:$B$1004,B31,$J$5:$J$1004)-SUMIF($B$5:$B$1004,B31,$K$5:$K$1004))</x:f>
        <x:v>0</x:v>
      </x:c>
    </x:row>
    <x:row r="32">
      <x:c r="A32" s="285" t="n">
        <x:v>46022</x:v>
      </x:c>
      <x:c r="B32" s="286" t="str">
        <x:v>KLAS-012</x:v>
      </x:c>
      <x:c r="C32" s="286" t="str">
        <x:v>Penyimpanan sementara dan logistik stok mushaf</x:v>
      </x:c>
      <x:c r="D32" s="286" t="str">
        <x:v>1102</x:v>
      </x:c>
      <x:c r="E32" s="287" t="str">
        <x:v>Bank Operasional</x:v>
      </x:c>
      <x:c r="F32" s="286" t="str">
        <x:v>WAKAF</x:v>
      </x:c>
      <x:c r="G32" s="286" t="str">
        <x:v>Tanpa Pembatasan</x:v>
      </x:c>
      <x:c r="H32" s="286" t="str"/>
      <x:c r="I32" s="286" t="str">
        <x:v>Gabungan</x:v>
      </x:c>
      <x:c r="J32" s="288" t="n">
        <x:v>0</x:v>
      </x:c>
      <x:c r="K32" s="288" t="n">
        <x:v>16630318</x:v>
      </x:c>
      <x:c r="L32" s="286" t="str">
        <x:v>Operasi</x:v>
      </x:c>
      <x:c r="M32" s="99"/>
      <x:c r="N32" s="99"/>
      <x:c r="O32" s="99"/>
      <x:c r="P32" s="99"/>
      <x:c r="Q32" s="101" t="n">
        <x:f>IF(B32="","",SUMIF($B$5:$B$1004,B32,$J$5:$J$1004)-SUMIF($B$5:$B$1004,B32,$K$5:$K$1004))</x:f>
        <x:v>0</x:v>
      </x:c>
    </x:row>
    <x:row r="33">
      <x:c r="A33" s="285" t="n">
        <x:v>46022</x:v>
      </x:c>
      <x:c r="B33" s="286" t="str">
        <x:v>KLAS-013</x:v>
      </x:c>
      <x:c r="C33" s="286" t="str">
        <x:v>Sosialisasi dan pembukaan pendidikan gratis kepada wilayah</x:v>
      </x:c>
      <x:c r="D33" s="286" t="str">
        <x:v>5301</x:v>
      </x:c>
      <x:c r="E33" s="287" t="str">
        <x:v>Beban Pendidikan Baca Al-Qur'an</x:v>
      </x:c>
      <x:c r="F33" s="286" t="str">
        <x:v>PENDIDIKAN</x:v>
      </x:c>
      <x:c r="G33" s="286" t="str">
        <x:v>Tanpa Pembatasan</x:v>
      </x:c>
      <x:c r="H33" s="286" t="str"/>
      <x:c r="I33" s="286" t="str">
        <x:v>Gabungan 4 Kantor/Wilayah</x:v>
      </x:c>
      <x:c r="J33" s="288" t="n">
        <x:v>36586700</x:v>
      </x:c>
      <x:c r="K33" s="288" t="n">
        <x:v>0</x:v>
      </x:c>
      <x:c r="L33" s="286" t="str">
        <x:v>Operasi</x:v>
      </x:c>
      <x:c r="M33" s="99"/>
      <x:c r="N33" s="99"/>
      <x:c r="O33" s="99"/>
      <x:c r="P33" s="99"/>
      <x:c r="Q33" s="101" t="n">
        <x:f>IF(B33="","",SUMIF($B$5:$B$1004,B33,$J$5:$J$1004)-SUMIF($B$5:$B$1004,B33,$K$5:$K$1004))</x:f>
        <x:v>0</x:v>
      </x:c>
    </x:row>
    <x:row r="34">
      <x:c r="A34" s="285" t="n">
        <x:v>46022</x:v>
      </x:c>
      <x:c r="B34" s="286" t="str">
        <x:v>KLAS-013</x:v>
      </x:c>
      <x:c r="C34" s="286" t="str">
        <x:v>Sosialisasi dan pembukaan pendidikan gratis kepada wilayah</x:v>
      </x:c>
      <x:c r="D34" s="286" t="str">
        <x:v>1102</x:v>
      </x:c>
      <x:c r="E34" s="287" t="str">
        <x:v>Bank Operasional</x:v>
      </x:c>
      <x:c r="F34" s="286" t="str">
        <x:v>PENDIDIKAN</x:v>
      </x:c>
      <x:c r="G34" s="286" t="str">
        <x:v>Tanpa Pembatasan</x:v>
      </x:c>
      <x:c r="H34" s="286" t="str"/>
      <x:c r="I34" s="286" t="str">
        <x:v>Gabungan</x:v>
      </x:c>
      <x:c r="J34" s="288" t="n">
        <x:v>0</x:v>
      </x:c>
      <x:c r="K34" s="288" t="n">
        <x:v>36586700</x:v>
      </x:c>
      <x:c r="L34" s="286" t="str">
        <x:v>Operasi</x:v>
      </x:c>
      <x:c r="M34" s="99"/>
      <x:c r="N34" s="99"/>
      <x:c r="O34" s="99"/>
      <x:c r="P34" s="99"/>
      <x:c r="Q34" s="101" t="n">
        <x:f>IF(B34="","",SUMIF($B$5:$B$1004,B34,$J$5:$J$1004)-SUMIF($B$5:$B$1004,B34,$K$5:$K$1004))</x:f>
        <x:v>0</x:v>
      </x:c>
    </x:row>
    <x:row r="35">
      <x:c r="A35" s="285" t="n">
        <x:v>46022</x:v>
      </x:c>
      <x:c r="B35" s="286" t="str">
        <x:v>KLAS-014</x:v>
      </x:c>
      <x:c r="C35" s="286" t="str">
        <x:v>Pelayanan kegiatan belajar mengajar Al-Qur'an</x:v>
      </x:c>
      <x:c r="D35" s="286" t="str">
        <x:v>5301</x:v>
      </x:c>
      <x:c r="E35" s="287" t="str">
        <x:v>Beban Pendidikan Baca Al-Qur'an</x:v>
      </x:c>
      <x:c r="F35" s="286" t="str">
        <x:v>PENDIDIKAN</x:v>
      </x:c>
      <x:c r="G35" s="286" t="str">
        <x:v>Tanpa Pembatasan</x:v>
      </x:c>
      <x:c r="H35" s="286" t="str"/>
      <x:c r="I35" s="286" t="str">
        <x:v>Gabungan 4 Kantor/Wilayah</x:v>
      </x:c>
      <x:c r="J35" s="288" t="n">
        <x:v>201226853</x:v>
      </x:c>
      <x:c r="K35" s="288" t="n">
        <x:v>0</x:v>
      </x:c>
      <x:c r="L35" s="286" t="str">
        <x:v>Operasi</x:v>
      </x:c>
      <x:c r="M35" s="99"/>
      <x:c r="N35" s="99"/>
      <x:c r="O35" s="99"/>
      <x:c r="P35" s="99"/>
      <x:c r="Q35" s="101" t="n">
        <x:f>IF(B35="","",SUMIF($B$5:$B$1004,B35,$J$5:$J$1004)-SUMIF($B$5:$B$1004,B35,$K$5:$K$1004))</x:f>
        <x:v>0</x:v>
      </x:c>
    </x:row>
    <x:row r="36">
      <x:c r="A36" s="285" t="n">
        <x:v>46022</x:v>
      </x:c>
      <x:c r="B36" s="286" t="str">
        <x:v>KLAS-014</x:v>
      </x:c>
      <x:c r="C36" s="286" t="str">
        <x:v>Pelayanan kegiatan belajar mengajar Al-Qur'an</x:v>
      </x:c>
      <x:c r="D36" s="286" t="str">
        <x:v>1102</x:v>
      </x:c>
      <x:c r="E36" s="287" t="str">
        <x:v>Bank Operasional</x:v>
      </x:c>
      <x:c r="F36" s="286" t="str">
        <x:v>PENDIDIKAN</x:v>
      </x:c>
      <x:c r="G36" s="286" t="str">
        <x:v>Tanpa Pembatasan</x:v>
      </x:c>
      <x:c r="H36" s="286" t="str"/>
      <x:c r="I36" s="286" t="str">
        <x:v>Gabungan</x:v>
      </x:c>
      <x:c r="J36" s="288" t="n">
        <x:v>0</x:v>
      </x:c>
      <x:c r="K36" s="288" t="n">
        <x:v>201226853</x:v>
      </x:c>
      <x:c r="L36" s="286" t="str">
        <x:v>Operasi</x:v>
      </x:c>
      <x:c r="M36" s="99"/>
      <x:c r="N36" s="99"/>
      <x:c r="O36" s="99"/>
      <x:c r="P36" s="99"/>
      <x:c r="Q36" s="101" t="n">
        <x:f>IF(B36="","",SUMIF($B$5:$B$1004,B36,$J$5:$J$1004)-SUMIF($B$5:$B$1004,B36,$K$5:$K$1004))</x:f>
        <x:v>0</x:v>
      </x:c>
    </x:row>
    <x:row r="37">
      <x:c r="A37" s="285" t="n">
        <x:v>46022</x:v>
      </x:c>
      <x:c r="B37" s="286" t="str">
        <x:v>KLAS-015</x:v>
      </x:c>
      <x:c r="C37" s="286" t="str">
        <x:v>Bahan ajar, Iqra, buku, ATK, dan media pembelajaran</x:v>
      </x:c>
      <x:c r="D37" s="286" t="str">
        <x:v>5301</x:v>
      </x:c>
      <x:c r="E37" s="287" t="str">
        <x:v>Beban Pendidikan Baca Al-Qur'an</x:v>
      </x:c>
      <x:c r="F37" s="286" t="str">
        <x:v>PENDIDIKAN</x:v>
      </x:c>
      <x:c r="G37" s="286" t="str">
        <x:v>Tanpa Pembatasan</x:v>
      </x:c>
      <x:c r="H37" s="286" t="str"/>
      <x:c r="I37" s="286" t="str">
        <x:v>Gabungan 4 Kantor/Wilayah</x:v>
      </x:c>
      <x:c r="J37" s="288" t="n">
        <x:v>45733376</x:v>
      </x:c>
      <x:c r="K37" s="288" t="n">
        <x:v>0</x:v>
      </x:c>
      <x:c r="L37" s="286" t="str">
        <x:v>Operasi</x:v>
      </x:c>
      <x:c r="M37" s="99"/>
      <x:c r="N37" s="99"/>
      <x:c r="O37" s="99"/>
      <x:c r="P37" s="99"/>
      <x:c r="Q37" s="101" t="n">
        <x:f>IF(B37="","",SUMIF($B$5:$B$1004,B37,$J$5:$J$1004)-SUMIF($B$5:$B$1004,B37,$K$5:$K$1004))</x:f>
        <x:v>0</x:v>
      </x:c>
    </x:row>
    <x:row r="38">
      <x:c r="A38" s="285" t="n">
        <x:v>46022</x:v>
      </x:c>
      <x:c r="B38" s="286" t="str">
        <x:v>KLAS-015</x:v>
      </x:c>
      <x:c r="C38" s="286" t="str">
        <x:v>Bahan ajar, Iqra, buku, ATK, dan media pembelajaran</x:v>
      </x:c>
      <x:c r="D38" s="286" t="str">
        <x:v>1102</x:v>
      </x:c>
      <x:c r="E38" s="287" t="str">
        <x:v>Bank Operasional</x:v>
      </x:c>
      <x:c r="F38" s="286" t="str">
        <x:v>PENDIDIKAN</x:v>
      </x:c>
      <x:c r="G38" s="286" t="str">
        <x:v>Tanpa Pembatasan</x:v>
      </x:c>
      <x:c r="H38" s="286" t="str"/>
      <x:c r="I38" s="286" t="str">
        <x:v>Gabungan</x:v>
      </x:c>
      <x:c r="J38" s="288" t="n">
        <x:v>0</x:v>
      </x:c>
      <x:c r="K38" s="288" t="n">
        <x:v>45733376</x:v>
      </x:c>
      <x:c r="L38" s="286" t="str">
        <x:v>Operasi</x:v>
      </x:c>
      <x:c r="M38" s="99"/>
      <x:c r="N38" s="99"/>
      <x:c r="O38" s="99"/>
      <x:c r="P38" s="99"/>
      <x:c r="Q38" s="101" t="n">
        <x:f>IF(B38="","",SUMIF($B$5:$B$1004,B38,$J$5:$J$1004)-SUMIF($B$5:$B$1004,B38,$K$5:$K$1004))</x:f>
        <x:v>0</x:v>
      </x:c>
    </x:row>
    <x:row r="39">
      <x:c r="A39" s="285" t="n">
        <x:v>46022</x:v>
      </x:c>
      <x:c r="B39" s="286" t="str">
        <x:v>KLAS-016</x:v>
      </x:c>
      <x:c r="C39" s="286" t="str">
        <x:v>Aplikasi, hosting, data, dan internet program pendidikan</x:v>
      </x:c>
      <x:c r="D39" s="286" t="str">
        <x:v>5301</x:v>
      </x:c>
      <x:c r="E39" s="287" t="str">
        <x:v>Beban Pendidikan Baca Al-Qur'an</x:v>
      </x:c>
      <x:c r="F39" s="286" t="str">
        <x:v>PENDIDIKAN</x:v>
      </x:c>
      <x:c r="G39" s="286" t="str">
        <x:v>Tanpa Pembatasan</x:v>
      </x:c>
      <x:c r="H39" s="286" t="str"/>
      <x:c r="I39" s="286" t="str">
        <x:v>Gabungan 4 Kantor/Wilayah</x:v>
      </x:c>
      <x:c r="J39" s="288" t="n">
        <x:v>45733376</x:v>
      </x:c>
      <x:c r="K39" s="288" t="n">
        <x:v>0</x:v>
      </x:c>
      <x:c r="L39" s="286" t="str">
        <x:v>Operasi</x:v>
      </x:c>
      <x:c r="M39" s="99"/>
      <x:c r="N39" s="99"/>
      <x:c r="O39" s="99"/>
      <x:c r="P39" s="99"/>
      <x:c r="Q39" s="101" t="n">
        <x:f>IF(B39="","",SUMIF($B$5:$B$1004,B39,$J$5:$J$1004)-SUMIF($B$5:$B$1004,B39,$K$5:$K$1004))</x:f>
        <x:v>0</x:v>
      </x:c>
    </x:row>
    <x:row r="40">
      <x:c r="A40" s="285" t="n">
        <x:v>46022</x:v>
      </x:c>
      <x:c r="B40" s="286" t="str">
        <x:v>KLAS-016</x:v>
      </x:c>
      <x:c r="C40" s="286" t="str">
        <x:v>Aplikasi, hosting, data, dan internet program pendidikan</x:v>
      </x:c>
      <x:c r="D40" s="286" t="str">
        <x:v>1102</x:v>
      </x:c>
      <x:c r="E40" s="287" t="str">
        <x:v>Bank Operasional</x:v>
      </x:c>
      <x:c r="F40" s="286" t="str">
        <x:v>PENDIDIKAN</x:v>
      </x:c>
      <x:c r="G40" s="286" t="str">
        <x:v>Tanpa Pembatasan</x:v>
      </x:c>
      <x:c r="H40" s="286" t="str"/>
      <x:c r="I40" s="286" t="str">
        <x:v>Gabungan</x:v>
      </x:c>
      <x:c r="J40" s="288" t="n">
        <x:v>0</x:v>
      </x:c>
      <x:c r="K40" s="288" t="n">
        <x:v>45733376</x:v>
      </x:c>
      <x:c r="L40" s="286" t="str">
        <x:v>Operasi</x:v>
      </x:c>
      <x:c r="M40" s="99"/>
      <x:c r="N40" s="99"/>
      <x:c r="O40" s="99"/>
      <x:c r="P40" s="99"/>
      <x:c r="Q40" s="101" t="n">
        <x:f>IF(B40="","",SUMIF($B$5:$B$1004,B40,$J$5:$J$1004)-SUMIF($B$5:$B$1004,B40,$K$5:$K$1004))</x:f>
        <x:v>0</x:v>
      </x:c>
    </x:row>
    <x:row r="41">
      <x:c r="A41" s="285" t="n">
        <x:v>46022</x:v>
      </x:c>
      <x:c r="B41" s="286" t="str">
        <x:v>KLAS-017</x:v>
      </x:c>
      <x:c r="C41" s="286" t="str">
        <x:v>Imtihan, penguji, dokumentasi, dan sertifikat</x:v>
      </x:c>
      <x:c r="D41" s="286" t="str">
        <x:v>5301</x:v>
      </x:c>
      <x:c r="E41" s="287" t="str">
        <x:v>Beban Pendidikan Baca Al-Qur'an</x:v>
      </x:c>
      <x:c r="F41" s="286" t="str">
        <x:v>PENDIDIKAN</x:v>
      </x:c>
      <x:c r="G41" s="286" t="str">
        <x:v>Tanpa Pembatasan</x:v>
      </x:c>
      <x:c r="H41" s="286" t="str"/>
      <x:c r="I41" s="286" t="str">
        <x:v>Gabungan 4 Kantor/Wilayah</x:v>
      </x:c>
      <x:c r="J41" s="288" t="n">
        <x:v>36586700</x:v>
      </x:c>
      <x:c r="K41" s="288" t="n">
        <x:v>0</x:v>
      </x:c>
      <x:c r="L41" s="286" t="str">
        <x:v>Operasi</x:v>
      </x:c>
      <x:c r="M41" s="99"/>
      <x:c r="N41" s="99"/>
      <x:c r="O41" s="99"/>
      <x:c r="P41" s="99"/>
      <x:c r="Q41" s="101" t="n">
        <x:f>IF(B41="","",SUMIF($B$5:$B$1004,B41,$J$5:$J$1004)-SUMIF($B$5:$B$1004,B41,$K$5:$K$1004))</x:f>
        <x:v>0</x:v>
      </x:c>
    </x:row>
    <x:row r="42">
      <x:c r="A42" s="285" t="n">
        <x:v>46022</x:v>
      </x:c>
      <x:c r="B42" s="286" t="str">
        <x:v>KLAS-017</x:v>
      </x:c>
      <x:c r="C42" s="286" t="str">
        <x:v>Imtihan, penguji, dokumentasi, dan sertifikat</x:v>
      </x:c>
      <x:c r="D42" s="286" t="str">
        <x:v>1102</x:v>
      </x:c>
      <x:c r="E42" s="287" t="str">
        <x:v>Bank Operasional</x:v>
      </x:c>
      <x:c r="F42" s="286" t="str">
        <x:v>PENDIDIKAN</x:v>
      </x:c>
      <x:c r="G42" s="286" t="str">
        <x:v>Tanpa Pembatasan</x:v>
      </x:c>
      <x:c r="H42" s="286" t="str"/>
      <x:c r="I42" s="286" t="str">
        <x:v>Gabungan</x:v>
      </x:c>
      <x:c r="J42" s="288" t="n">
        <x:v>0</x:v>
      </x:c>
      <x:c r="K42" s="288" t="n">
        <x:v>36586700</x:v>
      </x:c>
      <x:c r="L42" s="286" t="str">
        <x:v>Operasi</x:v>
      </x:c>
      <x:c r="M42" s="99"/>
      <x:c r="N42" s="99"/>
      <x:c r="O42" s="99"/>
      <x:c r="P42" s="99"/>
      <x:c r="Q42" s="101" t="n">
        <x:f>IF(B42="","",SUMIF($B$5:$B$1004,B42,$J$5:$J$1004)-SUMIF($B$5:$B$1004,B42,$K$5:$K$1004))</x:f>
        <x:v>0</x:v>
      </x:c>
    </x:row>
    <x:row r="43">
      <x:c r="A43" s="285" t="n">
        <x:v>46022</x:v>
      </x:c>
      <x:c r="B43" s="286" t="str">
        <x:v>KLAS-018</x:v>
      </x:c>
      <x:c r="C43" s="286" t="str">
        <x:v>Monitoring dan pembinaan lapangan</x:v>
      </x:c>
      <x:c r="D43" s="286" t="str">
        <x:v>5301</x:v>
      </x:c>
      <x:c r="E43" s="287" t="str">
        <x:v>Beban Pendidikan Baca Al-Qur'an</x:v>
      </x:c>
      <x:c r="F43" s="286" t="str">
        <x:v>PENDIDIKAN</x:v>
      </x:c>
      <x:c r="G43" s="286" t="str">
        <x:v>Tanpa Pembatasan</x:v>
      </x:c>
      <x:c r="H43" s="286" t="str"/>
      <x:c r="I43" s="286" t="str">
        <x:v>Gabungan 4 Kantor/Wilayah</x:v>
      </x:c>
      <x:c r="J43" s="288" t="n">
        <x:v>36586700</x:v>
      </x:c>
      <x:c r="K43" s="288" t="n">
        <x:v>0</x:v>
      </x:c>
      <x:c r="L43" s="286" t="str">
        <x:v>Operasi</x:v>
      </x:c>
      <x:c r="M43" s="99"/>
      <x:c r="N43" s="99"/>
      <x:c r="O43" s="99"/>
      <x:c r="P43" s="99"/>
      <x:c r="Q43" s="101" t="n">
        <x:f>IF(B43="","",SUMIF($B$5:$B$1004,B43,$J$5:$J$1004)-SUMIF($B$5:$B$1004,B43,$K$5:$K$1004))</x:f>
        <x:v>0</x:v>
      </x:c>
    </x:row>
    <x:row r="44">
      <x:c r="A44" s="285" t="n">
        <x:v>46022</x:v>
      </x:c>
      <x:c r="B44" s="286" t="str">
        <x:v>KLAS-018</x:v>
      </x:c>
      <x:c r="C44" s="286" t="str">
        <x:v>Monitoring dan pembinaan lapangan</x:v>
      </x:c>
      <x:c r="D44" s="286" t="str">
        <x:v>1102</x:v>
      </x:c>
      <x:c r="E44" s="287" t="str">
        <x:v>Bank Operasional</x:v>
      </x:c>
      <x:c r="F44" s="286" t="str">
        <x:v>PENDIDIKAN</x:v>
      </x:c>
      <x:c r="G44" s="286" t="str">
        <x:v>Tanpa Pembatasan</x:v>
      </x:c>
      <x:c r="H44" s="286" t="str"/>
      <x:c r="I44" s="286" t="str">
        <x:v>Gabungan</x:v>
      </x:c>
      <x:c r="J44" s="288" t="n">
        <x:v>0</x:v>
      </x:c>
      <x:c r="K44" s="288" t="n">
        <x:v>36586700</x:v>
      </x:c>
      <x:c r="L44" s="286" t="str">
        <x:v>Operasi</x:v>
      </x:c>
      <x:c r="M44" s="99"/>
      <x:c r="N44" s="99"/>
      <x:c r="O44" s="99"/>
      <x:c r="P44" s="99"/>
      <x:c r="Q44" s="101" t="n">
        <x:f>IF(B44="","",SUMIF($B$5:$B$1004,B44,$J$5:$J$1004)-SUMIF($B$5:$B$1004,B44,$K$5:$K$1004))</x:f>
        <x:v>0</x:v>
      </x:c>
    </x:row>
    <x:row r="45">
      <x:c r="A45" s="285" t="n">
        <x:v>46022</x:v>
      </x:c>
      <x:c r="B45" s="286" t="str">
        <x:v>KLAS-019</x:v>
      </x:c>
      <x:c r="C45" s="286" t="str">
        <x:v>Konsumsi kegiatan pendidikan</x:v>
      </x:c>
      <x:c r="D45" s="286" t="str">
        <x:v>5301</x:v>
      </x:c>
      <x:c r="E45" s="287" t="str">
        <x:v>Beban Pendidikan Baca Al-Qur'an</x:v>
      </x:c>
      <x:c r="F45" s="286" t="str">
        <x:v>PENDIDIKAN</x:v>
      </x:c>
      <x:c r="G45" s="286" t="str">
        <x:v>Tanpa Pembatasan</x:v>
      </x:c>
      <x:c r="H45" s="286" t="str"/>
      <x:c r="I45" s="286" t="str">
        <x:v>Gabungan 4 Kantor/Wilayah</x:v>
      </x:c>
      <x:c r="J45" s="288" t="n">
        <x:v>22866688</x:v>
      </x:c>
      <x:c r="K45" s="288" t="n">
        <x:v>0</x:v>
      </x:c>
      <x:c r="L45" s="286" t="str">
        <x:v>Operasi</x:v>
      </x:c>
      <x:c r="M45" s="99"/>
      <x:c r="N45" s="99"/>
      <x:c r="O45" s="99"/>
      <x:c r="P45" s="99"/>
      <x:c r="Q45" s="101" t="n">
        <x:f>IF(B45="","",SUMIF($B$5:$B$1004,B45,$J$5:$J$1004)-SUMIF($B$5:$B$1004,B45,$K$5:$K$1004))</x:f>
        <x:v>0</x:v>
      </x:c>
    </x:row>
    <x:row r="46">
      <x:c r="A46" s="285" t="n">
        <x:v>46022</x:v>
      </x:c>
      <x:c r="B46" s="286" t="str">
        <x:v>KLAS-019</x:v>
      </x:c>
      <x:c r="C46" s="286" t="str">
        <x:v>Konsumsi kegiatan pendidikan</x:v>
      </x:c>
      <x:c r="D46" s="286" t="str">
        <x:v>1102</x:v>
      </x:c>
      <x:c r="E46" s="287" t="str">
        <x:v>Bank Operasional</x:v>
      </x:c>
      <x:c r="F46" s="286" t="str">
        <x:v>PENDIDIKAN</x:v>
      </x:c>
      <x:c r="G46" s="286" t="str">
        <x:v>Tanpa Pembatasan</x:v>
      </x:c>
      <x:c r="H46" s="286" t="str"/>
      <x:c r="I46" s="286" t="str">
        <x:v>Gabungan</x:v>
      </x:c>
      <x:c r="J46" s="288" t="n">
        <x:v>0</x:v>
      </x:c>
      <x:c r="K46" s="288" t="n">
        <x:v>22866688</x:v>
      </x:c>
      <x:c r="L46" s="286" t="str">
        <x:v>Operasi</x:v>
      </x:c>
      <x:c r="M46" s="99"/>
      <x:c r="N46" s="99"/>
      <x:c r="O46" s="99"/>
      <x:c r="P46" s="99"/>
      <x:c r="Q46" s="101" t="n">
        <x:f>IF(B46="","",SUMIF($B$5:$B$1004,B46,$J$5:$J$1004)-SUMIF($B$5:$B$1004,B46,$K$5:$K$1004))</x:f>
        <x:v>0</x:v>
      </x:c>
    </x:row>
    <x:row r="47">
      <x:c r="A47" s="285" t="n">
        <x:v>46022</x:v>
      </x:c>
      <x:c r="B47" s="286" t="str">
        <x:v>KLAS-020</x:v>
      </x:c>
      <x:c r="C47" s="286" t="str">
        <x:v>Administrasi peserta, komunikasi, dan dokumentasi</x:v>
      </x:c>
      <x:c r="D47" s="286" t="str">
        <x:v>5301</x:v>
      </x:c>
      <x:c r="E47" s="287" t="str">
        <x:v>Beban Pendidikan Baca Al-Qur'an</x:v>
      </x:c>
      <x:c r="F47" s="286" t="str">
        <x:v>PENDIDIKAN</x:v>
      </x:c>
      <x:c r="G47" s="286" t="str">
        <x:v>Tanpa Pembatasan</x:v>
      </x:c>
      <x:c r="H47" s="286" t="str"/>
      <x:c r="I47" s="286" t="str">
        <x:v>Gabungan 4 Kantor/Wilayah</x:v>
      </x:c>
      <x:c r="J47" s="288" t="n">
        <x:v>32013363</x:v>
      </x:c>
      <x:c r="K47" s="288" t="n">
        <x:v>0</x:v>
      </x:c>
      <x:c r="L47" s="286" t="str">
        <x:v>Operasi</x:v>
      </x:c>
      <x:c r="M47" s="99"/>
      <x:c r="N47" s="99"/>
      <x:c r="O47" s="99"/>
      <x:c r="P47" s="99"/>
      <x:c r="Q47" s="101" t="n">
        <x:f>IF(B47="","",SUMIF($B$5:$B$1004,B47,$J$5:$J$1004)-SUMIF($B$5:$B$1004,B47,$K$5:$K$1004))</x:f>
        <x:v>0</x:v>
      </x:c>
    </x:row>
    <x:row r="48">
      <x:c r="A48" s="285" t="n">
        <x:v>46022</x:v>
      </x:c>
      <x:c r="B48" s="286" t="str">
        <x:v>KLAS-020</x:v>
      </x:c>
      <x:c r="C48" s="286" t="str">
        <x:v>Administrasi peserta, komunikasi, dan dokumentasi</x:v>
      </x:c>
      <x:c r="D48" s="286" t="str">
        <x:v>1102</x:v>
      </x:c>
      <x:c r="E48" s="287" t="str">
        <x:v>Bank Operasional</x:v>
      </x:c>
      <x:c r="F48" s="286" t="str">
        <x:v>PENDIDIKAN</x:v>
      </x:c>
      <x:c r="G48" s="286" t="str">
        <x:v>Tanpa Pembatasan</x:v>
      </x:c>
      <x:c r="H48" s="286" t="str"/>
      <x:c r="I48" s="286" t="str">
        <x:v>Gabungan</x:v>
      </x:c>
      <x:c r="J48" s="288" t="n">
        <x:v>0</x:v>
      </x:c>
      <x:c r="K48" s="288" t="n">
        <x:v>32013363</x:v>
      </x:c>
      <x:c r="L48" s="286" t="str">
        <x:v>Operasi</x:v>
      </x:c>
      <x:c r="M48" s="99"/>
      <x:c r="N48" s="99"/>
      <x:c r="O48" s="99"/>
      <x:c r="P48" s="99"/>
      <x:c r="Q48" s="101" t="n">
        <x:f>IF(B48="","",SUMIF($B$5:$B$1004,B48,$J$5:$J$1004)-SUMIF($B$5:$B$1004,B48,$K$5:$K$1004))</x:f>
        <x:v>0</x:v>
      </x:c>
    </x:row>
    <x:row r="49">
      <x:c r="A49" s="285" t="n">
        <x:v>46022</x:v>
      </x:c>
      <x:c r="B49" s="286" t="str">
        <x:v>KLAS-021</x:v>
      </x:c>
      <x:c r="C49" s="286" t="str">
        <x:v>Insentif dan santunan pelayanan Guru Ngaji</x:v>
      </x:c>
      <x:c r="D49" s="286" t="str">
        <x:v>5401</x:v>
      </x:c>
      <x:c r="E49" s="287" t="str">
        <x:v>Beban Peduli Guru Ngaji</x:v>
      </x:c>
      <x:c r="F49" s="286" t="str">
        <x:v>GURU</x:v>
      </x:c>
      <x:c r="G49" s="286" t="str">
        <x:v>Tanpa Pembatasan</x:v>
      </x:c>
      <x:c r="H49" s="286" t="str"/>
      <x:c r="I49" s="286" t="str">
        <x:v>Gabungan 4 Kantor/Wilayah</x:v>
      </x:c>
      <x:c r="J49" s="288" t="n">
        <x:v>343000317</x:v>
      </x:c>
      <x:c r="K49" s="288" t="n">
        <x:v>0</x:v>
      </x:c>
      <x:c r="L49" s="286" t="str">
        <x:v>Operasi</x:v>
      </x:c>
      <x:c r="M49" s="99"/>
      <x:c r="N49" s="99"/>
      <x:c r="O49" s="99"/>
      <x:c r="P49" s="99"/>
      <x:c r="Q49" s="101" t="n">
        <x:f>IF(B49="","",SUMIF($B$5:$B$1004,B49,$J$5:$J$1004)-SUMIF($B$5:$B$1004,B49,$K$5:$K$1004))</x:f>
        <x:v>0</x:v>
      </x:c>
    </x:row>
    <x:row r="50">
      <x:c r="A50" s="285" t="n">
        <x:v>46022</x:v>
      </x:c>
      <x:c r="B50" s="286" t="str">
        <x:v>KLAS-021</x:v>
      </x:c>
      <x:c r="C50" s="286" t="str">
        <x:v>Insentif dan santunan pelayanan Guru Ngaji</x:v>
      </x:c>
      <x:c r="D50" s="286" t="str">
        <x:v>1102</x:v>
      </x:c>
      <x:c r="E50" s="287" t="str">
        <x:v>Bank Operasional</x:v>
      </x:c>
      <x:c r="F50" s="286" t="str">
        <x:v>GURU</x:v>
      </x:c>
      <x:c r="G50" s="286" t="str">
        <x:v>Tanpa Pembatasan</x:v>
      </x:c>
      <x:c r="H50" s="286" t="str"/>
      <x:c r="I50" s="286" t="str">
        <x:v>Gabungan</x:v>
      </x:c>
      <x:c r="J50" s="288" t="n">
        <x:v>0</x:v>
      </x:c>
      <x:c r="K50" s="288" t="n">
        <x:v>343000317</x:v>
      </x:c>
      <x:c r="L50" s="286" t="str">
        <x:v>Operasi</x:v>
      </x:c>
      <x:c r="M50" s="99"/>
      <x:c r="N50" s="99"/>
      <x:c r="O50" s="99"/>
      <x:c r="P50" s="99"/>
      <x:c r="Q50" s="101" t="n">
        <x:f>IF(B50="","",SUMIF($B$5:$B$1004,B50,$J$5:$J$1004)-SUMIF($B$5:$B$1004,B50,$K$5:$K$1004))</x:f>
        <x:v>0</x:v>
      </x:c>
    </x:row>
    <x:row r="51">
      <x:c r="A51" s="285" t="n">
        <x:v>46022</x:v>
      </x:c>
      <x:c r="B51" s="286" t="str">
        <x:v>KLAS-022</x:v>
      </x:c>
      <x:c r="C51" s="286" t="str">
        <x:v>Pembinaan keilmuan, tahsin, kompetensi, dan ruhiah</x:v>
      </x:c>
      <x:c r="D51" s="286" t="str">
        <x:v>5401</x:v>
      </x:c>
      <x:c r="E51" s="287" t="str">
        <x:v>Beban Peduli Guru Ngaji</x:v>
      </x:c>
      <x:c r="F51" s="286" t="str">
        <x:v>GURU</x:v>
      </x:c>
      <x:c r="G51" s="286" t="str">
        <x:v>Tanpa Pembatasan</x:v>
      </x:c>
      <x:c r="H51" s="286" t="str"/>
      <x:c r="I51" s="286" t="str">
        <x:v>Gabungan 4 Kantor/Wilayah</x:v>
      </x:c>
      <x:c r="J51" s="288" t="n">
        <x:v>62363694</x:v>
      </x:c>
      <x:c r="K51" s="288" t="n">
        <x:v>0</x:v>
      </x:c>
      <x:c r="L51" s="286" t="str">
        <x:v>Operasi</x:v>
      </x:c>
      <x:c r="M51" s="99"/>
      <x:c r="N51" s="99"/>
      <x:c r="O51" s="99"/>
      <x:c r="P51" s="99"/>
      <x:c r="Q51" s="101" t="n">
        <x:f>IF(B51="","",SUMIF($B$5:$B$1004,B51,$J$5:$J$1004)-SUMIF($B$5:$B$1004,B51,$K$5:$K$1004))</x:f>
        <x:v>0</x:v>
      </x:c>
    </x:row>
    <x:row r="52">
      <x:c r="A52" s="285" t="n">
        <x:v>46022</x:v>
      </x:c>
      <x:c r="B52" s="286" t="str">
        <x:v>KLAS-022</x:v>
      </x:c>
      <x:c r="C52" s="286" t="str">
        <x:v>Pembinaan keilmuan, tahsin, kompetensi, dan ruhiah</x:v>
      </x:c>
      <x:c r="D52" s="286" t="str">
        <x:v>1102</x:v>
      </x:c>
      <x:c r="E52" s="287" t="str">
        <x:v>Bank Operasional</x:v>
      </x:c>
      <x:c r="F52" s="286" t="str">
        <x:v>GURU</x:v>
      </x:c>
      <x:c r="G52" s="286" t="str">
        <x:v>Tanpa Pembatasan</x:v>
      </x:c>
      <x:c r="H52" s="286" t="str"/>
      <x:c r="I52" s="286" t="str">
        <x:v>Gabungan</x:v>
      </x:c>
      <x:c r="J52" s="288" t="n">
        <x:v>0</x:v>
      </x:c>
      <x:c r="K52" s="288" t="n">
        <x:v>62363694</x:v>
      </x:c>
      <x:c r="L52" s="286" t="str">
        <x:v>Operasi</x:v>
      </x:c>
      <x:c r="M52" s="99"/>
      <x:c r="N52" s="99"/>
      <x:c r="O52" s="99"/>
      <x:c r="P52" s="99"/>
      <x:c r="Q52" s="101" t="n">
        <x:f>IF(B52="","",SUMIF($B$5:$B$1004,B52,$J$5:$J$1004)-SUMIF($B$5:$B$1004,B52,$K$5:$K$1004))</x:f>
        <x:v>0</x:v>
      </x:c>
    </x:row>
    <x:row r="53">
      <x:c r="A53" s="285" t="n">
        <x:v>46022</x:v>
      </x:c>
      <x:c r="B53" s="286" t="str">
        <x:v>KLAS-023</x:v>
      </x:c>
      <x:c r="C53" s="286" t="str">
        <x:v>Santunan beras dan kebutuhan pokok Guru Ngaji</x:v>
      </x:c>
      <x:c r="D53" s="286" t="str">
        <x:v>5401</x:v>
      </x:c>
      <x:c r="E53" s="287" t="str">
        <x:v>Beban Peduli Guru Ngaji</x:v>
      </x:c>
      <x:c r="F53" s="286" t="str">
        <x:v>GURU</x:v>
      </x:c>
      <x:c r="G53" s="286" t="str">
        <x:v>Tanpa Pembatasan</x:v>
      </x:c>
      <x:c r="H53" s="286" t="str"/>
      <x:c r="I53" s="286" t="str">
        <x:v>Gabungan 4 Kantor/Wilayah</x:v>
      </x:c>
      <x:c r="J53" s="288" t="n">
        <x:v>62363694</x:v>
      </x:c>
      <x:c r="K53" s="288" t="n">
        <x:v>0</x:v>
      </x:c>
      <x:c r="L53" s="286" t="str">
        <x:v>Operasi</x:v>
      </x:c>
      <x:c r="M53" s="99"/>
      <x:c r="N53" s="99"/>
      <x:c r="O53" s="99"/>
      <x:c r="P53" s="99"/>
      <x:c r="Q53" s="101" t="n">
        <x:f>IF(B53="","",SUMIF($B$5:$B$1004,B53,$J$5:$J$1004)-SUMIF($B$5:$B$1004,B53,$K$5:$K$1004))</x:f>
        <x:v>0</x:v>
      </x:c>
    </x:row>
    <x:row r="54">
      <x:c r="A54" s="285" t="n">
        <x:v>46022</x:v>
      </x:c>
      <x:c r="B54" s="286" t="str">
        <x:v>KLAS-023</x:v>
      </x:c>
      <x:c r="C54" s="286" t="str">
        <x:v>Santunan beras dan kebutuhan pokok Guru Ngaji</x:v>
      </x:c>
      <x:c r="D54" s="286" t="str">
        <x:v>1102</x:v>
      </x:c>
      <x:c r="E54" s="287" t="str">
        <x:v>Bank Operasional</x:v>
      </x:c>
      <x:c r="F54" s="286" t="str">
        <x:v>GURU</x:v>
      </x:c>
      <x:c r="G54" s="286" t="str">
        <x:v>Tanpa Pembatasan</x:v>
      </x:c>
      <x:c r="H54" s="286" t="str"/>
      <x:c r="I54" s="286" t="str">
        <x:v>Gabungan</x:v>
      </x:c>
      <x:c r="J54" s="288" t="n">
        <x:v>0</x:v>
      </x:c>
      <x:c r="K54" s="288" t="n">
        <x:v>62363694</x:v>
      </x:c>
      <x:c r="L54" s="286" t="str">
        <x:v>Operasi</x:v>
      </x:c>
      <x:c r="M54" s="99"/>
      <x:c r="N54" s="99"/>
      <x:c r="O54" s="99"/>
      <x:c r="P54" s="99"/>
      <x:c r="Q54" s="101" t="n">
        <x:f>IF(B54="","",SUMIF($B$5:$B$1004,B54,$J$5:$J$1004)-SUMIF($B$5:$B$1004,B54,$K$5:$K$1004))</x:f>
        <x:v>0</x:v>
      </x:c>
    </x:row>
    <x:row r="55">
      <x:c r="A55" s="285" t="n">
        <x:v>46022</x:v>
      </x:c>
      <x:c r="B55" s="286" t="str">
        <x:v>KLAS-024</x:v>
      </x:c>
      <x:c r="C55" s="286" t="str">
        <x:v>Rihlah gratis tahunan Guru Ngaji dan keluarga</x:v>
      </x:c>
      <x:c r="D55" s="286" t="str">
        <x:v>5401</x:v>
      </x:c>
      <x:c r="E55" s="287" t="str">
        <x:v>Beban Peduli Guru Ngaji</x:v>
      </x:c>
      <x:c r="F55" s="286" t="str">
        <x:v>GURU</x:v>
      </x:c>
      <x:c r="G55" s="286" t="str">
        <x:v>Tanpa Pembatasan</x:v>
      </x:c>
      <x:c r="H55" s="286" t="str"/>
      <x:c r="I55" s="286" t="str">
        <x:v>Gabungan 4 Kantor/Wilayah</x:v>
      </x:c>
      <x:c r="J55" s="288" t="n">
        <x:v>93545541</x:v>
      </x:c>
      <x:c r="K55" s="288" t="n">
        <x:v>0</x:v>
      </x:c>
      <x:c r="L55" s="286" t="str">
        <x:v>Operasi</x:v>
      </x:c>
      <x:c r="M55" s="99"/>
      <x:c r="N55" s="99"/>
      <x:c r="O55" s="99"/>
      <x:c r="P55" s="99"/>
      <x:c r="Q55" s="101" t="n">
        <x:f>IF(B55="","",SUMIF($B$5:$B$1004,B55,$J$5:$J$1004)-SUMIF($B$5:$B$1004,B55,$K$5:$K$1004))</x:f>
        <x:v>0</x:v>
      </x:c>
    </x:row>
    <x:row r="56">
      <x:c r="A56" s="285" t="n">
        <x:v>46022</x:v>
      </x:c>
      <x:c r="B56" s="286" t="str">
        <x:v>KLAS-024</x:v>
      </x:c>
      <x:c r="C56" s="286" t="str">
        <x:v>Rihlah gratis tahunan Guru Ngaji dan keluarga</x:v>
      </x:c>
      <x:c r="D56" s="286" t="str">
        <x:v>1102</x:v>
      </x:c>
      <x:c r="E56" s="287" t="str">
        <x:v>Bank Operasional</x:v>
      </x:c>
      <x:c r="F56" s="286" t="str">
        <x:v>GURU</x:v>
      </x:c>
      <x:c r="G56" s="286" t="str">
        <x:v>Tanpa Pembatasan</x:v>
      </x:c>
      <x:c r="H56" s="286" t="str"/>
      <x:c r="I56" s="286" t="str">
        <x:v>Gabungan</x:v>
      </x:c>
      <x:c r="J56" s="288" t="n">
        <x:v>0</x:v>
      </x:c>
      <x:c r="K56" s="288" t="n">
        <x:v>93545541</x:v>
      </x:c>
      <x:c r="L56" s="286" t="str">
        <x:v>Operasi</x:v>
      </x:c>
      <x:c r="M56" s="99"/>
      <x:c r="N56" s="99"/>
      <x:c r="O56" s="99"/>
      <x:c r="P56" s="99"/>
      <x:c r="Q56" s="101" t="n">
        <x:f>IF(B56="","",SUMIF($B$5:$B$1004,B56,$J$5:$J$1004)-SUMIF($B$5:$B$1004,B56,$K$5:$K$1004))</x:f>
        <x:v>0</x:v>
      </x:c>
    </x:row>
    <x:row r="57">
      <x:c r="A57" s="285" t="n">
        <x:v>46022</x:v>
      </x:c>
      <x:c r="B57" s="286" t="str">
        <x:v>KLAS-025</x:v>
      </x:c>
      <x:c r="C57" s="286" t="str">
        <x:v>Silaturahmi dan koordinasi Guru Ngaji serta wilayah</x:v>
      </x:c>
      <x:c r="D57" s="286" t="str">
        <x:v>5401</x:v>
      </x:c>
      <x:c r="E57" s="287" t="str">
        <x:v>Beban Peduli Guru Ngaji</x:v>
      </x:c>
      <x:c r="F57" s="286" t="str">
        <x:v>GURU</x:v>
      </x:c>
      <x:c r="G57" s="286" t="str">
        <x:v>Tanpa Pembatasan</x:v>
      </x:c>
      <x:c r="H57" s="286" t="str"/>
      <x:c r="I57" s="286" t="str">
        <x:v>Gabungan 4 Kantor/Wilayah</x:v>
      </x:c>
      <x:c r="J57" s="288" t="n">
        <x:v>18709108</x:v>
      </x:c>
      <x:c r="K57" s="288" t="n">
        <x:v>0</x:v>
      </x:c>
      <x:c r="L57" s="286" t="str">
        <x:v>Operasi</x:v>
      </x:c>
      <x:c r="M57" s="99"/>
      <x:c r="N57" s="99"/>
      <x:c r="O57" s="99"/>
      <x:c r="P57" s="99"/>
      <x:c r="Q57" s="101" t="n">
        <x:f>IF(B57="","",SUMIF($B$5:$B$1004,B57,$J$5:$J$1004)-SUMIF($B$5:$B$1004,B57,$K$5:$K$1004))</x:f>
        <x:v>0</x:v>
      </x:c>
    </x:row>
    <x:row r="58">
      <x:c r="A58" s="285" t="n">
        <x:v>46022</x:v>
      </x:c>
      <x:c r="B58" s="286" t="str">
        <x:v>KLAS-025</x:v>
      </x:c>
      <x:c r="C58" s="286" t="str">
        <x:v>Silaturahmi dan koordinasi Guru Ngaji serta wilayah</x:v>
      </x:c>
      <x:c r="D58" s="286" t="str">
        <x:v>1102</x:v>
      </x:c>
      <x:c r="E58" s="287" t="str">
        <x:v>Bank Operasional</x:v>
      </x:c>
      <x:c r="F58" s="286" t="str">
        <x:v>GURU</x:v>
      </x:c>
      <x:c r="G58" s="286" t="str">
        <x:v>Tanpa Pembatasan</x:v>
      </x:c>
      <x:c r="H58" s="286" t="str"/>
      <x:c r="I58" s="286" t="str">
        <x:v>Gabungan</x:v>
      </x:c>
      <x:c r="J58" s="288" t="n">
        <x:v>0</x:v>
      </x:c>
      <x:c r="K58" s="288" t="n">
        <x:v>18709108</x:v>
      </x:c>
      <x:c r="L58" s="286" t="str">
        <x:v>Operasi</x:v>
      </x:c>
      <x:c r="M58" s="99"/>
      <x:c r="N58" s="99"/>
      <x:c r="O58" s="99"/>
      <x:c r="P58" s="99"/>
      <x:c r="Q58" s="101" t="n">
        <x:f>IF(B58="","",SUMIF($B$5:$B$1004,B58,$J$5:$J$1004)-SUMIF($B$5:$B$1004,B58,$K$5:$K$1004))</x:f>
        <x:v>0</x:v>
      </x:c>
    </x:row>
    <x:row r="59">
      <x:c r="A59" s="285" t="n">
        <x:v>46022</x:v>
      </x:c>
      <x:c r="B59" s="286" t="str">
        <x:v>KLAS-026</x:v>
      </x:c>
      <x:c r="C59" s="286" t="str">
        <x:v>Transportasi pembinaan dan penyaluran santunan</x:v>
      </x:c>
      <x:c r="D59" s="286" t="str">
        <x:v>5401</x:v>
      </x:c>
      <x:c r="E59" s="287" t="str">
        <x:v>Beban Peduli Guru Ngaji</x:v>
      </x:c>
      <x:c r="F59" s="286" t="str">
        <x:v>GURU</x:v>
      </x:c>
      <x:c r="G59" s="286" t="str">
        <x:v>Tanpa Pembatasan</x:v>
      </x:c>
      <x:c r="H59" s="286" t="str"/>
      <x:c r="I59" s="286" t="str">
        <x:v>Gabungan 4 Kantor/Wilayah</x:v>
      </x:c>
      <x:c r="J59" s="288" t="n">
        <x:v>18709108</x:v>
      </x:c>
      <x:c r="K59" s="288" t="n">
        <x:v>0</x:v>
      </x:c>
      <x:c r="L59" s="286" t="str">
        <x:v>Operasi</x:v>
      </x:c>
      <x:c r="M59" s="99"/>
      <x:c r="N59" s="99"/>
      <x:c r="O59" s="99"/>
      <x:c r="P59" s="99"/>
      <x:c r="Q59" s="101" t="n">
        <x:f>IF(B59="","",SUMIF($B$5:$B$1004,B59,$J$5:$J$1004)-SUMIF($B$5:$B$1004,B59,$K$5:$K$1004))</x:f>
        <x:v>0</x:v>
      </x:c>
    </x:row>
    <x:row r="60">
      <x:c r="A60" s="285" t="n">
        <x:v>46022</x:v>
      </x:c>
      <x:c r="B60" s="286" t="str">
        <x:v>KLAS-026</x:v>
      </x:c>
      <x:c r="C60" s="286" t="str">
        <x:v>Transportasi pembinaan dan penyaluran santunan</x:v>
      </x:c>
      <x:c r="D60" s="286" t="str">
        <x:v>1102</x:v>
      </x:c>
      <x:c r="E60" s="287" t="str">
        <x:v>Bank Operasional</x:v>
      </x:c>
      <x:c r="F60" s="286" t="str">
        <x:v>GURU</x:v>
      </x:c>
      <x:c r="G60" s="286" t="str">
        <x:v>Tanpa Pembatasan</x:v>
      </x:c>
      <x:c r="H60" s="286" t="str"/>
      <x:c r="I60" s="286" t="str">
        <x:v>Gabungan</x:v>
      </x:c>
      <x:c r="J60" s="288" t="n">
        <x:v>0</x:v>
      </x:c>
      <x:c r="K60" s="288" t="n">
        <x:v>18709108</x:v>
      </x:c>
      <x:c r="L60" s="286" t="str">
        <x:v>Operasi</x:v>
      </x:c>
      <x:c r="M60" s="99"/>
      <x:c r="N60" s="99"/>
      <x:c r="O60" s="99"/>
      <x:c r="P60" s="99"/>
      <x:c r="Q60" s="101" t="n">
        <x:f>IF(B60="","",SUMIF($B$5:$B$1004,B60,$J$5:$J$1004)-SUMIF($B$5:$B$1004,B60,$K$5:$K$1004))</x:f>
        <x:v>0</x:v>
      </x:c>
    </x:row>
    <x:row r="61">
      <x:c r="A61" s="285" t="n">
        <x:v>46022</x:v>
      </x:c>
      <x:c r="B61" s="286" t="str">
        <x:v>KLAS-027</x:v>
      </x:c>
      <x:c r="C61" s="286" t="str">
        <x:v>Konsumsi, dokumentasi, publikasi, dan administrasi penerima</x:v>
      </x:c>
      <x:c r="D61" s="286" t="str">
        <x:v>5401</x:v>
      </x:c>
      <x:c r="E61" s="287" t="str">
        <x:v>Beban Peduli Guru Ngaji</x:v>
      </x:c>
      <x:c r="F61" s="286" t="str">
        <x:v>GURU</x:v>
      </x:c>
      <x:c r="G61" s="286" t="str">
        <x:v>Tanpa Pembatasan</x:v>
      </x:c>
      <x:c r="H61" s="286" t="str"/>
      <x:c r="I61" s="286" t="str">
        <x:v>Gabungan 4 Kantor/Wilayah</x:v>
      </x:c>
      <x:c r="J61" s="288" t="n">
        <x:v>24945478</x:v>
      </x:c>
      <x:c r="K61" s="288" t="n">
        <x:v>0</x:v>
      </x:c>
      <x:c r="L61" s="286" t="str">
        <x:v>Operasi</x:v>
      </x:c>
      <x:c r="M61" s="99"/>
      <x:c r="N61" s="99"/>
      <x:c r="O61" s="99"/>
      <x:c r="P61" s="99"/>
      <x:c r="Q61" s="101" t="n">
        <x:f>IF(B61="","",SUMIF($B$5:$B$1004,B61,$J$5:$J$1004)-SUMIF($B$5:$B$1004,B61,$K$5:$K$1004))</x:f>
        <x:v>0</x:v>
      </x:c>
    </x:row>
    <x:row r="62">
      <x:c r="A62" s="285" t="n">
        <x:v>46022</x:v>
      </x:c>
      <x:c r="B62" s="286" t="str">
        <x:v>KLAS-027</x:v>
      </x:c>
      <x:c r="C62" s="286" t="str">
        <x:v>Konsumsi, dokumentasi, publikasi, dan administrasi penerima</x:v>
      </x:c>
      <x:c r="D62" s="286" t="str">
        <x:v>1102</x:v>
      </x:c>
      <x:c r="E62" s="287" t="str">
        <x:v>Bank Operasional</x:v>
      </x:c>
      <x:c r="F62" s="286" t="str">
        <x:v>GURU</x:v>
      </x:c>
      <x:c r="G62" s="286" t="str">
        <x:v>Tanpa Pembatasan</x:v>
      </x:c>
      <x:c r="H62" s="286" t="str"/>
      <x:c r="I62" s="286" t="str">
        <x:v>Gabungan</x:v>
      </x:c>
      <x:c r="J62" s="288" t="n">
        <x:v>0</x:v>
      </x:c>
      <x:c r="K62" s="288" t="n">
        <x:v>24945478</x:v>
      </x:c>
      <x:c r="L62" s="286" t="str">
        <x:v>Operasi</x:v>
      </x:c>
      <x:c r="M62" s="99"/>
      <x:c r="N62" s="99"/>
      <x:c r="O62" s="99"/>
      <x:c r="P62" s="99"/>
      <x:c r="Q62" s="101" t="n">
        <x:f>IF(B62="","",SUMIF($B$5:$B$1004,B62,$J$5:$J$1004)-SUMIF($B$5:$B$1004,B62,$K$5:$K$1004))</x:f>
        <x:v>0</x:v>
      </x:c>
    </x:row>
    <x:row r="63">
      <x:c r="A63" s="285" t="n">
        <x:v>46022</x:v>
      </x:c>
      <x:c r="B63" s="286" t="str">
        <x:v>KLAS-028</x:v>
      </x:c>
      <x:c r="C63" s="286" t="str">
        <x:v>Listrik rutin empat kantor dan kegiatan program</x:v>
      </x:c>
      <x:c r="D63" s="286" t="str">
        <x:v>6102</x:v>
      </x:c>
      <x:c r="E63" s="287" t="str">
        <x:v>Beban Operasional &amp; Pendukung 4 Kantor</x:v>
      </x:c>
      <x:c r="F63" s="286" t="str">
        <x:v>MANAJEMEN</x:v>
      </x:c>
      <x:c r="G63" s="286" t="str">
        <x:v>Tanpa Pembatasan</x:v>
      </x:c>
      <x:c r="H63" s="286" t="str"/>
      <x:c r="I63" s="286" t="str">
        <x:v>Gabungan 4 Kantor/Wilayah</x:v>
      </x:c>
      <x:c r="J63" s="288" t="n">
        <x:v>67352790</x:v>
      </x:c>
      <x:c r="K63" s="288" t="n">
        <x:v>0</x:v>
      </x:c>
      <x:c r="L63" s="286" t="str">
        <x:v>Operasi</x:v>
      </x:c>
      <x:c r="M63" s="99"/>
      <x:c r="N63" s="99"/>
      <x:c r="O63" s="99"/>
      <x:c r="P63" s="99"/>
      <x:c r="Q63" s="101" t="n">
        <x:f>IF(B63="","",SUMIF($B$5:$B$1004,B63,$J$5:$J$1004)-SUMIF($B$5:$B$1004,B63,$K$5:$K$1004))</x:f>
        <x:v>0</x:v>
      </x:c>
    </x:row>
    <x:row r="64">
      <x:c r="A64" s="285" t="n">
        <x:v>46022</x:v>
      </x:c>
      <x:c r="B64" s="286" t="str">
        <x:v>KLAS-028</x:v>
      </x:c>
      <x:c r="C64" s="286" t="str">
        <x:v>Listrik rutin empat kantor dan kegiatan program</x:v>
      </x:c>
      <x:c r="D64" s="286" t="str">
        <x:v>1102</x:v>
      </x:c>
      <x:c r="E64" s="287" t="str">
        <x:v>Bank Operasional</x:v>
      </x:c>
      <x:c r="F64" s="286" t="str">
        <x:v>MANAJEMEN</x:v>
      </x:c>
      <x:c r="G64" s="286" t="str">
        <x:v>Tanpa Pembatasan</x:v>
      </x:c>
      <x:c r="H64" s="286" t="str"/>
      <x:c r="I64" s="286" t="str">
        <x:v>Gabungan</x:v>
      </x:c>
      <x:c r="J64" s="288" t="n">
        <x:v>0</x:v>
      </x:c>
      <x:c r="K64" s="288" t="n">
        <x:v>67352790</x:v>
      </x:c>
      <x:c r="L64" s="286" t="str">
        <x:v>Operasi</x:v>
      </x:c>
      <x:c r="M64" s="99"/>
      <x:c r="N64" s="99"/>
      <x:c r="O64" s="99"/>
      <x:c r="P64" s="99"/>
      <x:c r="Q64" s="101" t="n">
        <x:f>IF(B64="","",SUMIF($B$5:$B$1004,B64,$J$5:$J$1004)-SUMIF($B$5:$B$1004,B64,$K$5:$K$1004))</x:f>
        <x:v>0</x:v>
      </x:c>
    </x:row>
    <x:row r="65">
      <x:c r="A65" s="285" t="n">
        <x:v>46022</x:v>
      </x:c>
      <x:c r="B65" s="286" t="str">
        <x:v>KLAS-029</x:v>
      </x:c>
      <x:c r="C65" s="286" t="str">
        <x:v>Internet, pulsa, aplikasi umum, hosting, dan komunikasi</x:v>
      </x:c>
      <x:c r="D65" s="286" t="str">
        <x:v>6102</x:v>
      </x:c>
      <x:c r="E65" s="287" t="str">
        <x:v>Beban Operasional &amp; Pendukung 4 Kantor</x:v>
      </x:c>
      <x:c r="F65" s="286" t="str">
        <x:v>MANAJEMEN</x:v>
      </x:c>
      <x:c r="G65" s="286" t="str">
        <x:v>Tanpa Pembatasan</x:v>
      </x:c>
      <x:c r="H65" s="286" t="str"/>
      <x:c r="I65" s="286" t="str">
        <x:v>Gabungan 4 Kantor/Wilayah</x:v>
      </x:c>
      <x:c r="J65" s="288" t="n">
        <x:v>56127325</x:v>
      </x:c>
      <x:c r="K65" s="288" t="n">
        <x:v>0</x:v>
      </x:c>
      <x:c r="L65" s="286" t="str">
        <x:v>Operasi</x:v>
      </x:c>
      <x:c r="M65" s="99"/>
      <x:c r="N65" s="99"/>
      <x:c r="O65" s="99"/>
      <x:c r="P65" s="99"/>
      <x:c r="Q65" s="101" t="n">
        <x:f>IF(B65="","",SUMIF($B$5:$B$1004,B65,$J$5:$J$1004)-SUMIF($B$5:$B$1004,B65,$K$5:$K$1004))</x:f>
        <x:v>0</x:v>
      </x:c>
    </x:row>
    <x:row r="66">
      <x:c r="A66" s="285" t="n">
        <x:v>46022</x:v>
      </x:c>
      <x:c r="B66" s="286" t="str">
        <x:v>KLAS-029</x:v>
      </x:c>
      <x:c r="C66" s="286" t="str">
        <x:v>Internet, pulsa, aplikasi umum, hosting, dan komunikasi</x:v>
      </x:c>
      <x:c r="D66" s="286" t="str">
        <x:v>1102</x:v>
      </x:c>
      <x:c r="E66" s="287" t="str">
        <x:v>Bank Operasional</x:v>
      </x:c>
      <x:c r="F66" s="286" t="str">
        <x:v>MANAJEMEN</x:v>
      </x:c>
      <x:c r="G66" s="286" t="str">
        <x:v>Tanpa Pembatasan</x:v>
      </x:c>
      <x:c r="H66" s="286" t="str"/>
      <x:c r="I66" s="286" t="str">
        <x:v>Gabungan</x:v>
      </x:c>
      <x:c r="J66" s="288" t="n">
        <x:v>0</x:v>
      </x:c>
      <x:c r="K66" s="288" t="n">
        <x:v>56127325</x:v>
      </x:c>
      <x:c r="L66" s="286" t="str">
        <x:v>Operasi</x:v>
      </x:c>
      <x:c r="M66" s="99"/>
      <x:c r="N66" s="99"/>
      <x:c r="O66" s="99"/>
      <x:c r="P66" s="99"/>
      <x:c r="Q66" s="101" t="n">
        <x:f>IF(B66="","",SUMIF($B$5:$B$1004,B66,$J$5:$J$1004)-SUMIF($B$5:$B$1004,B66,$K$5:$K$1004))</x:f>
        <x:v>0</x:v>
      </x:c>
    </x:row>
    <x:row r="67">
      <x:c r="A67" s="285" t="n">
        <x:v>46022</x:v>
      </x:c>
      <x:c r="B67" s="286" t="str">
        <x:v>KLAS-030</x:v>
      </x:c>
      <x:c r="C67" s="286" t="str">
        <x:v>Air bersih empat kantor</x:v>
      </x:c>
      <x:c r="D67" s="286" t="str">
        <x:v>6102</x:v>
      </x:c>
      <x:c r="E67" s="287" t="str">
        <x:v>Beban Operasional &amp; Pendukung 4 Kantor</x:v>
      </x:c>
      <x:c r="F67" s="286" t="str">
        <x:v>MANAJEMEN</x:v>
      </x:c>
      <x:c r="G67" s="286" t="str">
        <x:v>Tanpa Pembatasan</x:v>
      </x:c>
      <x:c r="H67" s="286" t="str"/>
      <x:c r="I67" s="286" t="str">
        <x:v>Gabungan 4 Kantor/Wilayah</x:v>
      </x:c>
      <x:c r="J67" s="288" t="n">
        <x:v>16838197</x:v>
      </x:c>
      <x:c r="K67" s="288" t="n">
        <x:v>0</x:v>
      </x:c>
      <x:c r="L67" s="286" t="str">
        <x:v>Operasi</x:v>
      </x:c>
      <x:c r="M67" s="99"/>
      <x:c r="N67" s="99"/>
      <x:c r="O67" s="99"/>
      <x:c r="P67" s="99"/>
      <x:c r="Q67" s="101" t="n">
        <x:f>IF(B67="","",SUMIF($B$5:$B$1004,B67,$J$5:$J$1004)-SUMIF($B$5:$B$1004,B67,$K$5:$K$1004))</x:f>
        <x:v>0</x:v>
      </x:c>
    </x:row>
    <x:row r="68">
      <x:c r="A68" s="285" t="n">
        <x:v>46022</x:v>
      </x:c>
      <x:c r="B68" s="286" t="str">
        <x:v>KLAS-030</x:v>
      </x:c>
      <x:c r="C68" s="286" t="str">
        <x:v>Air bersih empat kantor</x:v>
      </x:c>
      <x:c r="D68" s="286" t="str">
        <x:v>1102</x:v>
      </x:c>
      <x:c r="E68" s="287" t="str">
        <x:v>Bank Operasional</x:v>
      </x:c>
      <x:c r="F68" s="286" t="str">
        <x:v>MANAJEMEN</x:v>
      </x:c>
      <x:c r="G68" s="286" t="str">
        <x:v>Tanpa Pembatasan</x:v>
      </x:c>
      <x:c r="H68" s="286" t="str"/>
      <x:c r="I68" s="286" t="str">
        <x:v>Gabungan</x:v>
      </x:c>
      <x:c r="J68" s="288" t="n">
        <x:v>0</x:v>
      </x:c>
      <x:c r="K68" s="288" t="n">
        <x:v>16838197</x:v>
      </x:c>
      <x:c r="L68" s="286" t="str">
        <x:v>Operasi</x:v>
      </x:c>
      <x:c r="M68" s="99"/>
      <x:c r="N68" s="99"/>
      <x:c r="O68" s="99"/>
      <x:c r="P68" s="99"/>
      <x:c r="Q68" s="101" t="n">
        <x:f>IF(B68="","",SUMIF($B$5:$B$1004,B68,$J$5:$J$1004)-SUMIF($B$5:$B$1004,B68,$K$5:$K$1004))</x:f>
        <x:v>0</x:v>
      </x:c>
    </x:row>
    <x:row r="69">
      <x:c r="A69" s="285" t="n">
        <x:v>46022</x:v>
      </x:c>
      <x:c r="B69" s="286" t="str">
        <x:v>KLAS-031</x:v>
      </x:c>
      <x:c r="C69" s="286" t="str">
        <x:v>Service motor, kendaraan, oli, ban, dan perbaikan</x:v>
      </x:c>
      <x:c r="D69" s="286" t="str">
        <x:v>6102</x:v>
      </x:c>
      <x:c r="E69" s="287" t="str">
        <x:v>Beban Operasional &amp; Pendukung 4 Kantor</x:v>
      </x:c>
      <x:c r="F69" s="286" t="str">
        <x:v>MANAJEMEN</x:v>
      </x:c>
      <x:c r="G69" s="286" t="str">
        <x:v>Tanpa Pembatasan</x:v>
      </x:c>
      <x:c r="H69" s="286" t="str"/>
      <x:c r="I69" s="286" t="str">
        <x:v>Gabungan 4 Kantor/Wilayah</x:v>
      </x:c>
      <x:c r="J69" s="288" t="n">
        <x:v>44901860</x:v>
      </x:c>
      <x:c r="K69" s="288" t="n">
        <x:v>0</x:v>
      </x:c>
      <x:c r="L69" s="286" t="str">
        <x:v>Operasi</x:v>
      </x:c>
      <x:c r="M69" s="99"/>
      <x:c r="N69" s="99"/>
      <x:c r="O69" s="99"/>
      <x:c r="P69" s="99"/>
      <x:c r="Q69" s="101" t="n">
        <x:f>IF(B69="","",SUMIF($B$5:$B$1004,B69,$J$5:$J$1004)-SUMIF($B$5:$B$1004,B69,$K$5:$K$1004))</x:f>
        <x:v>0</x:v>
      </x:c>
    </x:row>
    <x:row r="70">
      <x:c r="A70" s="285" t="n">
        <x:v>46022</x:v>
      </x:c>
      <x:c r="B70" s="286" t="str">
        <x:v>KLAS-031</x:v>
      </x:c>
      <x:c r="C70" s="286" t="str">
        <x:v>Service motor, kendaraan, oli, ban, dan perbaikan</x:v>
      </x:c>
      <x:c r="D70" s="286" t="str">
        <x:v>1102</x:v>
      </x:c>
      <x:c r="E70" s="287" t="str">
        <x:v>Bank Operasional</x:v>
      </x:c>
      <x:c r="F70" s="286" t="str">
        <x:v>MANAJEMEN</x:v>
      </x:c>
      <x:c r="G70" s="286" t="str">
        <x:v>Tanpa Pembatasan</x:v>
      </x:c>
      <x:c r="H70" s="286" t="str"/>
      <x:c r="I70" s="286" t="str">
        <x:v>Gabungan</x:v>
      </x:c>
      <x:c r="J70" s="288" t="n">
        <x:v>0</x:v>
      </x:c>
      <x:c r="K70" s="288" t="n">
        <x:v>44901860</x:v>
      </x:c>
      <x:c r="L70" s="286" t="str">
        <x:v>Operasi</x:v>
      </x:c>
      <x:c r="M70" s="99"/>
      <x:c r="N70" s="99"/>
      <x:c r="O70" s="99"/>
      <x:c r="P70" s="99"/>
      <x:c r="Q70" s="101" t="n">
        <x:f>IF(B70="","",SUMIF($B$5:$B$1004,B70,$J$5:$J$1004)-SUMIF($B$5:$B$1004,B70,$K$5:$K$1004))</x:f>
        <x:v>0</x:v>
      </x:c>
    </x:row>
    <x:row r="71">
      <x:c r="A71" s="285" t="n">
        <x:v>46022</x:v>
      </x:c>
      <x:c r="B71" s="286" t="str">
        <x:v>KLAS-032</x:v>
      </x:c>
      <x:c r="C71" s="286" t="str">
        <x:v>Kerumahtanggaan, kebersihan, gas, dan kebutuhan empat kantor</x:v>
      </x:c>
      <x:c r="D71" s="286" t="str">
        <x:v>6102</x:v>
      </x:c>
      <x:c r="E71" s="287" t="str">
        <x:v>Beban Operasional &amp; Pendukung 4 Kantor</x:v>
      </x:c>
      <x:c r="F71" s="286" t="str">
        <x:v>MANAJEMEN</x:v>
      </x:c>
      <x:c r="G71" s="286" t="str">
        <x:v>Tanpa Pembatasan</x:v>
      </x:c>
      <x:c r="H71" s="286" t="str"/>
      <x:c r="I71" s="286" t="str">
        <x:v>Gabungan 4 Kantor/Wilayah</x:v>
      </x:c>
      <x:c r="J71" s="288" t="n">
        <x:v>123480114</x:v>
      </x:c>
      <x:c r="K71" s="288" t="n">
        <x:v>0</x:v>
      </x:c>
      <x:c r="L71" s="286" t="str">
        <x:v>Operasi</x:v>
      </x:c>
      <x:c r="M71" s="99"/>
      <x:c r="N71" s="99"/>
      <x:c r="O71" s="99"/>
      <x:c r="P71" s="99"/>
      <x:c r="Q71" s="101" t="n">
        <x:f>IF(B71="","",SUMIF($B$5:$B$1004,B71,$J$5:$J$1004)-SUMIF($B$5:$B$1004,B71,$K$5:$K$1004))</x:f>
        <x:v>0</x:v>
      </x:c>
    </x:row>
    <x:row r="72">
      <x:c r="A72" s="285" t="n">
        <x:v>46022</x:v>
      </x:c>
      <x:c r="B72" s="286" t="str">
        <x:v>KLAS-032</x:v>
      </x:c>
      <x:c r="C72" s="286" t="str">
        <x:v>Kerumahtanggaan, kebersihan, gas, dan kebutuhan empat kantor</x:v>
      </x:c>
      <x:c r="D72" s="286" t="str">
        <x:v>1102</x:v>
      </x:c>
      <x:c r="E72" s="287" t="str">
        <x:v>Bank Operasional</x:v>
      </x:c>
      <x:c r="F72" s="286" t="str">
        <x:v>MANAJEMEN</x:v>
      </x:c>
      <x:c r="G72" s="286" t="str">
        <x:v>Tanpa Pembatasan</x:v>
      </x:c>
      <x:c r="H72" s="286" t="str"/>
      <x:c r="I72" s="286" t="str">
        <x:v>Gabungan</x:v>
      </x:c>
      <x:c r="J72" s="288" t="n">
        <x:v>0</x:v>
      </x:c>
      <x:c r="K72" s="288" t="n">
        <x:v>123480114</x:v>
      </x:c>
      <x:c r="L72" s="286" t="str">
        <x:v>Operasi</x:v>
      </x:c>
      <x:c r="M72" s="99"/>
      <x:c r="N72" s="99"/>
      <x:c r="O72" s="99"/>
      <x:c r="P72" s="99"/>
      <x:c r="Q72" s="101" t="n">
        <x:f>IF(B72="","",SUMIF($B$5:$B$1004,B72,$J$5:$J$1004)-SUMIF($B$5:$B$1004,B72,$K$5:$K$1004))</x:f>
        <x:v>0</x:v>
      </x:c>
    </x:row>
    <x:row r="73">
      <x:c r="A73" s="285" t="n">
        <x:v>46022</x:v>
      </x:c>
      <x:c r="B73" s="286" t="str">
        <x:v>KLAS-033</x:v>
      </x:c>
      <x:c r="C73" s="286" t="str">
        <x:v>Dapur umum harian di empat kantor</x:v>
      </x:c>
      <x:c r="D73" s="286" t="str">
        <x:v>6102</x:v>
      </x:c>
      <x:c r="E73" s="287" t="str">
        <x:v>Beban Operasional &amp; Pendukung 4 Kantor</x:v>
      </x:c>
      <x:c r="F73" s="286" t="str">
        <x:v>MANAJEMEN</x:v>
      </x:c>
      <x:c r="G73" s="286" t="str">
        <x:v>Tanpa Pembatasan</x:v>
      </x:c>
      <x:c r="H73" s="286" t="str"/>
      <x:c r="I73" s="286" t="str">
        <x:v>Gabungan 4 Kantor/Wilayah</x:v>
      </x:c>
      <x:c r="J73" s="288" t="n">
        <x:v>157156509</x:v>
      </x:c>
      <x:c r="K73" s="288" t="n">
        <x:v>0</x:v>
      </x:c>
      <x:c r="L73" s="286" t="str">
        <x:v>Operasi</x:v>
      </x:c>
      <x:c r="M73" s="99"/>
      <x:c r="N73" s="99"/>
      <x:c r="O73" s="99"/>
      <x:c r="P73" s="99"/>
      <x:c r="Q73" s="101" t="n">
        <x:f>IF(B73="","",SUMIF($B$5:$B$1004,B73,$J$5:$J$1004)-SUMIF($B$5:$B$1004,B73,$K$5:$K$1004))</x:f>
        <x:v>0</x:v>
      </x:c>
    </x:row>
    <x:row r="74">
      <x:c r="A74" s="285" t="n">
        <x:v>46022</x:v>
      </x:c>
      <x:c r="B74" s="286" t="str">
        <x:v>KLAS-033</x:v>
      </x:c>
      <x:c r="C74" s="286" t="str">
        <x:v>Dapur umum harian di empat kantor</x:v>
      </x:c>
      <x:c r="D74" s="286" t="str">
        <x:v>1102</x:v>
      </x:c>
      <x:c r="E74" s="287" t="str">
        <x:v>Bank Operasional</x:v>
      </x:c>
      <x:c r="F74" s="286" t="str">
        <x:v>MANAJEMEN</x:v>
      </x:c>
      <x:c r="G74" s="286" t="str">
        <x:v>Tanpa Pembatasan</x:v>
      </x:c>
      <x:c r="H74" s="286" t="str"/>
      <x:c r="I74" s="286" t="str">
        <x:v>Gabungan</x:v>
      </x:c>
      <x:c r="J74" s="288" t="n">
        <x:v>0</x:v>
      </x:c>
      <x:c r="K74" s="288" t="n">
        <x:v>157156509</x:v>
      </x:c>
      <x:c r="L74" s="286" t="str">
        <x:v>Operasi</x:v>
      </x:c>
      <x:c r="M74" s="99"/>
      <x:c r="N74" s="99"/>
      <x:c r="O74" s="99"/>
      <x:c r="P74" s="99"/>
      <x:c r="Q74" s="101" t="n">
        <x:f>IF(B74="","",SUMIF($B$5:$B$1004,B74,$J$5:$J$1004)-SUMIF($B$5:$B$1004,B74,$K$5:$K$1004))</x:f>
        <x:v>0</x:v>
      </x:c>
    </x:row>
    <x:row r="75">
      <x:c r="A75" s="285" t="n">
        <x:v>46022</x:v>
      </x:c>
      <x:c r="B75" s="286" t="str">
        <x:v>KLAS-034</x:v>
      </x:c>
      <x:c r="C75" s="286" t="str">
        <x:v>Administrasi, ATK, fotokopi, materai, dan biaya bank</x:v>
      </x:c>
      <x:c r="D75" s="286" t="str">
        <x:v>6102</x:v>
      </x:c>
      <x:c r="E75" s="287" t="str">
        <x:v>Beban Operasional &amp; Pendukung 4 Kantor</x:v>
      </x:c>
      <x:c r="F75" s="286" t="str">
        <x:v>MANAJEMEN</x:v>
      </x:c>
      <x:c r="G75" s="286" t="str">
        <x:v>Tanpa Pembatasan</x:v>
      </x:c>
      <x:c r="H75" s="286" t="str"/>
      <x:c r="I75" s="286" t="str">
        <x:v>Gabungan 4 Kantor/Wilayah</x:v>
      </x:c>
      <x:c r="J75" s="288" t="n">
        <x:v>39289127</x:v>
      </x:c>
      <x:c r="K75" s="288" t="n">
        <x:v>0</x:v>
      </x:c>
      <x:c r="L75" s="286" t="str">
        <x:v>Operasi</x:v>
      </x:c>
      <x:c r="M75" s="99"/>
      <x:c r="N75" s="99"/>
      <x:c r="O75" s="99"/>
      <x:c r="P75" s="99"/>
      <x:c r="Q75" s="101" t="n">
        <x:f>IF(B75="","",SUMIF($B$5:$B$1004,B75,$J$5:$J$1004)-SUMIF($B$5:$B$1004,B75,$K$5:$K$1004))</x:f>
        <x:v>0</x:v>
      </x:c>
    </x:row>
    <x:row r="76">
      <x:c r="A76" s="285" t="n">
        <x:v>46022</x:v>
      </x:c>
      <x:c r="B76" s="286" t="str">
        <x:v>KLAS-034</x:v>
      </x:c>
      <x:c r="C76" s="286" t="str">
        <x:v>Administrasi, ATK, fotokopi, materai, dan biaya bank</x:v>
      </x:c>
      <x:c r="D76" s="286" t="str">
        <x:v>1102</x:v>
      </x:c>
      <x:c r="E76" s="287" t="str">
        <x:v>Bank Operasional</x:v>
      </x:c>
      <x:c r="F76" s="286" t="str">
        <x:v>MANAJEMEN</x:v>
      </x:c>
      <x:c r="G76" s="286" t="str">
        <x:v>Tanpa Pembatasan</x:v>
      </x:c>
      <x:c r="H76" s="286" t="str"/>
      <x:c r="I76" s="286" t="str">
        <x:v>Gabungan</x:v>
      </x:c>
      <x:c r="J76" s="288" t="n">
        <x:v>0</x:v>
      </x:c>
      <x:c r="K76" s="288" t="n">
        <x:v>39289127</x:v>
      </x:c>
      <x:c r="L76" s="286" t="str">
        <x:v>Operasi</x:v>
      </x:c>
      <x:c r="M76" s="99"/>
      <x:c r="N76" s="99"/>
      <x:c r="O76" s="99"/>
      <x:c r="P76" s="99"/>
      <x:c r="Q76" s="101" t="n">
        <x:f>IF(B76="","",SUMIF($B$5:$B$1004,B76,$J$5:$J$1004)-SUMIF($B$5:$B$1004,B76,$K$5:$K$1004))</x:f>
        <x:v>0</x:v>
      </x:c>
    </x:row>
    <x:row r="77">
      <x:c r="A77" s="285" t="n">
        <x:v>46022</x:v>
      </x:c>
      <x:c r="B77" s="286" t="str">
        <x:v>KLAS-035</x:v>
      </x:c>
      <x:c r="C77" s="286" t="str">
        <x:v>Pemeliharaan, keamanan, kebersihan tambahan, dan umum</x:v>
      </x:c>
      <x:c r="D77" s="286" t="str">
        <x:v>6102</x:v>
      </x:c>
      <x:c r="E77" s="287" t="str">
        <x:v>Beban Operasional &amp; Pendukung 4 Kantor</x:v>
      </x:c>
      <x:c r="F77" s="286" t="str">
        <x:v>MANAJEMEN</x:v>
      </x:c>
      <x:c r="G77" s="286" t="str">
        <x:v>Tanpa Pembatasan</x:v>
      </x:c>
      <x:c r="H77" s="286" t="str"/>
      <x:c r="I77" s="286" t="str">
        <x:v>Gabungan 4 Kantor/Wilayah</x:v>
      </x:c>
      <x:c r="J77" s="288" t="n">
        <x:v>56127324</x:v>
      </x:c>
      <x:c r="K77" s="288" t="n">
        <x:v>0</x:v>
      </x:c>
      <x:c r="L77" s="286" t="str">
        <x:v>Operasi</x:v>
      </x:c>
      <x:c r="M77" s="99"/>
      <x:c r="N77" s="99"/>
      <x:c r="O77" s="99"/>
      <x:c r="P77" s="99"/>
      <x:c r="Q77" s="101" t="n">
        <x:f>IF(B77="","",SUMIF($B$5:$B$1004,B77,$J$5:$J$1004)-SUMIF($B$5:$B$1004,B77,$K$5:$K$1004))</x:f>
        <x:v>0</x:v>
      </x:c>
    </x:row>
    <x:row r="78">
      <x:c r="A78" s="285" t="n">
        <x:v>46022</x:v>
      </x:c>
      <x:c r="B78" s="286" t="str">
        <x:v>KLAS-035</x:v>
      </x:c>
      <x:c r="C78" s="286" t="str">
        <x:v>Pemeliharaan, keamanan, kebersihan tambahan, dan umum</x:v>
      </x:c>
      <x:c r="D78" s="286" t="str">
        <x:v>1102</x:v>
      </x:c>
      <x:c r="E78" s="287" t="str">
        <x:v>Bank Operasional</x:v>
      </x:c>
      <x:c r="F78" s="286" t="str">
        <x:v>MANAJEMEN</x:v>
      </x:c>
      <x:c r="G78" s="286" t="str">
        <x:v>Tanpa Pembatasan</x:v>
      </x:c>
      <x:c r="H78" s="286" t="str"/>
      <x:c r="I78" s="286" t="str">
        <x:v>Gabungan</x:v>
      </x:c>
      <x:c r="J78" s="288" t="n">
        <x:v>0</x:v>
      </x:c>
      <x:c r="K78" s="288" t="n">
        <x:v>56127324</x:v>
      </x:c>
      <x:c r="L78" s="286" t="str">
        <x:v>Operasi</x:v>
      </x:c>
      <x:c r="M78" s="99"/>
      <x:c r="N78" s="99"/>
      <x:c r="O78" s="99"/>
      <x:c r="P78" s="99"/>
      <x:c r="Q78" s="101" t="n">
        <x:f>IF(B78="","",SUMIF($B$5:$B$1004,B78,$J$5:$J$1004)-SUMIF($B$5:$B$1004,B78,$K$5:$K$1004))</x:f>
        <x:v>0</x:v>
      </x:c>
    </x:row>
    <x:row r="79">
      <x:c r="A79" s="285" t="n">
        <x:v>46022</x:v>
      </x:c>
      <x:c r="B79" s="286" t="str">
        <x:v>KLAS-036</x:v>
      </x:c>
      <x:c r="C79" s="286" t="str">
        <x:v>Perangkat komputer dan komunikasi</x:v>
      </x:c>
      <x:c r="D79" s="286" t="str">
        <x:v>1501</x:v>
      </x:c>
      <x:c r="E79" s="287" t="str">
        <x:v>Peralatan/Inventaris Kantor</x:v>
      </x:c>
      <x:c r="F79" s="286" t="str">
        <x:v>MANAJEMEN</x:v>
      </x:c>
      <x:c r="G79" s="286" t="str">
        <x:v>Tanpa Pembatasan</x:v>
      </x:c>
      <x:c r="H79" s="286" t="str"/>
      <x:c r="I79" s="286" t="str">
        <x:v>Gabungan 4 Kantor/Wilayah</x:v>
      </x:c>
      <x:c r="J79" s="288" t="n">
        <x:v>21827293</x:v>
      </x:c>
      <x:c r="K79" s="288" t="n">
        <x:v>0</x:v>
      </x:c>
      <x:c r="L79" s="286" t="str">
        <x:v>Investasi</x:v>
      </x:c>
      <x:c r="M79" s="99"/>
      <x:c r="N79" s="99"/>
      <x:c r="O79" s="99"/>
      <x:c r="P79" s="99"/>
      <x:c r="Q79" s="101" t="n">
        <x:f>IF(B79="","",SUMIF($B$5:$B$1004,B79,$J$5:$J$1004)-SUMIF($B$5:$B$1004,B79,$K$5:$K$1004))</x:f>
        <x:v>0</x:v>
      </x:c>
    </x:row>
    <x:row r="80">
      <x:c r="A80" s="285" t="n">
        <x:v>46022</x:v>
      </x:c>
      <x:c r="B80" s="286" t="str">
        <x:v>KLAS-036</x:v>
      </x:c>
      <x:c r="C80" s="286" t="str">
        <x:v>Perangkat komputer dan komunikasi</x:v>
      </x:c>
      <x:c r="D80" s="286" t="str">
        <x:v>1102</x:v>
      </x:c>
      <x:c r="E80" s="287" t="str">
        <x:v>Bank Operasional</x:v>
      </x:c>
      <x:c r="F80" s="286" t="str">
        <x:v>MANAJEMEN</x:v>
      </x:c>
      <x:c r="G80" s="286" t="str">
        <x:v>Tanpa Pembatasan</x:v>
      </x:c>
      <x:c r="H80" s="286" t="str"/>
      <x:c r="I80" s="286" t="str">
        <x:v>Gabungan</x:v>
      </x:c>
      <x:c r="J80" s="288" t="n">
        <x:v>0</x:v>
      </x:c>
      <x:c r="K80" s="288" t="n">
        <x:v>21827293</x:v>
      </x:c>
      <x:c r="L80" s="286" t="str">
        <x:v>Investasi</x:v>
      </x:c>
      <x:c r="M80" s="99"/>
      <x:c r="N80" s="99"/>
      <x:c r="O80" s="99"/>
      <x:c r="P80" s="99"/>
      <x:c r="Q80" s="101" t="n">
        <x:f>IF(B80="","",SUMIF($B$5:$B$1004,B80,$J$5:$J$1004)-SUMIF($B$5:$B$1004,B80,$K$5:$K$1004))</x:f>
        <x:v>0</x:v>
      </x:c>
    </x:row>
    <x:row r="81">
      <x:c r="A81" s="285" t="n">
        <x:v>46022</x:v>
      </x:c>
      <x:c r="B81" s="286" t="str">
        <x:v>KLAS-037</x:v>
      </x:c>
      <x:c r="C81" s="286" t="str">
        <x:v>Meubelair kantor</x:v>
      </x:c>
      <x:c r="D81" s="286" t="str">
        <x:v>1501</x:v>
      </x:c>
      <x:c r="E81" s="287" t="str">
        <x:v>Peralatan/Inventaris Kantor</x:v>
      </x:c>
      <x:c r="F81" s="286" t="str">
        <x:v>MANAJEMEN</x:v>
      </x:c>
      <x:c r="G81" s="286" t="str">
        <x:v>Tanpa Pembatasan</x:v>
      </x:c>
      <x:c r="H81" s="286" t="str"/>
      <x:c r="I81" s="286" t="str">
        <x:v>Gabungan 4 Kantor/Wilayah</x:v>
      </x:c>
      <x:c r="J81" s="288" t="n">
        <x:v>12472739</x:v>
      </x:c>
      <x:c r="K81" s="288" t="n">
        <x:v>0</x:v>
      </x:c>
      <x:c r="L81" s="286" t="str">
        <x:v>Investasi</x:v>
      </x:c>
      <x:c r="M81" s="99"/>
      <x:c r="N81" s="99"/>
      <x:c r="O81" s="99"/>
      <x:c r="P81" s="99"/>
      <x:c r="Q81" s="101" t="n">
        <x:f>IF(B81="","",SUMIF($B$5:$B$1004,B81,$J$5:$J$1004)-SUMIF($B$5:$B$1004,B81,$K$5:$K$1004))</x:f>
        <x:v>0</x:v>
      </x:c>
    </x:row>
    <x:row r="82">
      <x:c r="A82" s="285" t="n">
        <x:v>46022</x:v>
      </x:c>
      <x:c r="B82" s="286" t="str">
        <x:v>KLAS-037</x:v>
      </x:c>
      <x:c r="C82" s="286" t="str">
        <x:v>Meubelair kantor</x:v>
      </x:c>
      <x:c r="D82" s="286" t="str">
        <x:v>1102</x:v>
      </x:c>
      <x:c r="E82" s="287" t="str">
        <x:v>Bank Operasional</x:v>
      </x:c>
      <x:c r="F82" s="286" t="str">
        <x:v>MANAJEMEN</x:v>
      </x:c>
      <x:c r="G82" s="286" t="str">
        <x:v>Tanpa Pembatasan</x:v>
      </x:c>
      <x:c r="H82" s="286" t="str"/>
      <x:c r="I82" s="286" t="str">
        <x:v>Gabungan</x:v>
      </x:c>
      <x:c r="J82" s="288" t="n">
        <x:v>0</x:v>
      </x:c>
      <x:c r="K82" s="288" t="n">
        <x:v>12472739</x:v>
      </x:c>
      <x:c r="L82" s="286" t="str">
        <x:v>Investasi</x:v>
      </x:c>
      <x:c r="M82" s="99"/>
      <x:c r="N82" s="99"/>
      <x:c r="O82" s="99"/>
      <x:c r="P82" s="99"/>
      <x:c r="Q82" s="101" t="n">
        <x:f>IF(B82="","",SUMIF($B$5:$B$1004,B82,$J$5:$J$1004)-SUMIF($B$5:$B$1004,B82,$K$5:$K$1004))</x:f>
        <x:v>0</x:v>
      </x:c>
    </x:row>
    <x:row r="83">
      <x:c r="A83" s="285" t="n">
        <x:v>46022</x:v>
      </x:c>
      <x:c r="B83" s="286" t="str">
        <x:v>KLAS-038</x:v>
      </x:c>
      <x:c r="C83" s="286" t="str">
        <x:v>Peralatan kantor dan dapur tahan lama</x:v>
      </x:c>
      <x:c r="D83" s="286" t="str">
        <x:v>1501</x:v>
      </x:c>
      <x:c r="E83" s="287" t="str">
        <x:v>Peralatan/Inventaris Kantor</x:v>
      </x:c>
      <x:c r="F83" s="286" t="str">
        <x:v>MANAJEMEN</x:v>
      </x:c>
      <x:c r="G83" s="286" t="str">
        <x:v>Tanpa Pembatasan</x:v>
      </x:c>
      <x:c r="H83" s="286" t="str"/>
      <x:c r="I83" s="286" t="str">
        <x:v>Gabungan 4 Kantor/Wilayah</x:v>
      </x:c>
      <x:c r="J83" s="288" t="n">
        <x:v>12472739</x:v>
      </x:c>
      <x:c r="K83" s="288" t="n">
        <x:v>0</x:v>
      </x:c>
      <x:c r="L83" s="286" t="str">
        <x:v>Investasi</x:v>
      </x:c>
      <x:c r="M83" s="99"/>
      <x:c r="N83" s="99"/>
      <x:c r="O83" s="99"/>
      <x:c r="P83" s="99"/>
      <x:c r="Q83" s="101" t="n">
        <x:f>IF(B83="","",SUMIF($B$5:$B$1004,B83,$J$5:$J$1004)-SUMIF($B$5:$B$1004,B83,$K$5:$K$1004))</x:f>
        <x:v>0</x:v>
      </x:c>
    </x:row>
    <x:row r="84">
      <x:c r="A84" s="285" t="n">
        <x:v>46022</x:v>
      </x:c>
      <x:c r="B84" s="286" t="str">
        <x:v>KLAS-038</x:v>
      </x:c>
      <x:c r="C84" s="286" t="str">
        <x:v>Peralatan kantor dan dapur tahan lama</x:v>
      </x:c>
      <x:c r="D84" s="286" t="str">
        <x:v>1102</x:v>
      </x:c>
      <x:c r="E84" s="287" t="str">
        <x:v>Bank Operasional</x:v>
      </x:c>
      <x:c r="F84" s="286" t="str">
        <x:v>MANAJEMEN</x:v>
      </x:c>
      <x:c r="G84" s="286" t="str">
        <x:v>Tanpa Pembatasan</x:v>
      </x:c>
      <x:c r="H84" s="286" t="str"/>
      <x:c r="I84" s="286" t="str">
        <x:v>Gabungan</x:v>
      </x:c>
      <x:c r="J84" s="288" t="n">
        <x:v>0</x:v>
      </x:c>
      <x:c r="K84" s="288" t="n">
        <x:v>12472739</x:v>
      </x:c>
      <x:c r="L84" s="286" t="str">
        <x:v>Investasi</x:v>
      </x:c>
      <x:c r="M84" s="99"/>
      <x:c r="N84" s="99"/>
      <x:c r="O84" s="99"/>
      <x:c r="P84" s="99"/>
      <x:c r="Q84" s="101" t="n">
        <x:f>IF(B84="","",SUMIF($B$5:$B$1004,B84,$J$5:$J$1004)-SUMIF($B$5:$B$1004,B84,$K$5:$K$1004))</x:f>
        <x:v>0</x:v>
      </x:c>
    </x:row>
    <x:row r="85">
      <x:c r="A85" s="285" t="n">
        <x:v>46022</x:v>
      </x:c>
      <x:c r="B85" s="286" t="str">
        <x:v>KLAS-039</x:v>
      </x:c>
      <x:c r="C85" s="286" t="str">
        <x:v>Perangkat listrik dan jaringan</x:v>
      </x:c>
      <x:c r="D85" s="286" t="str">
        <x:v>1501</x:v>
      </x:c>
      <x:c r="E85" s="287" t="str">
        <x:v>Peralatan/Inventaris Kantor</x:v>
      </x:c>
      <x:c r="F85" s="286" t="str">
        <x:v>MANAJEMEN</x:v>
      </x:c>
      <x:c r="G85" s="286" t="str">
        <x:v>Tanpa Pembatasan</x:v>
      </x:c>
      <x:c r="H85" s="286" t="str"/>
      <x:c r="I85" s="286" t="str">
        <x:v>Gabungan 4 Kantor/Wilayah</x:v>
      </x:c>
      <x:c r="J85" s="288" t="n">
        <x:v>9354554</x:v>
      </x:c>
      <x:c r="K85" s="288" t="n">
        <x:v>0</x:v>
      </x:c>
      <x:c r="L85" s="286" t="str">
        <x:v>Investasi</x:v>
      </x:c>
      <x:c r="M85" s="99"/>
      <x:c r="N85" s="99"/>
      <x:c r="O85" s="99"/>
      <x:c r="P85" s="99"/>
      <x:c r="Q85" s="101" t="n">
        <x:f>IF(B85="","",SUMIF($B$5:$B$1004,B85,$J$5:$J$1004)-SUMIF($B$5:$B$1004,B85,$K$5:$K$1004))</x:f>
        <x:v>0</x:v>
      </x:c>
    </x:row>
    <x:row r="86">
      <x:c r="A86" s="285" t="n">
        <x:v>46022</x:v>
      </x:c>
      <x:c r="B86" s="286" t="str">
        <x:v>KLAS-039</x:v>
      </x:c>
      <x:c r="C86" s="286" t="str">
        <x:v>Perangkat listrik dan jaringan</x:v>
      </x:c>
      <x:c r="D86" s="286" t="str">
        <x:v>1102</x:v>
      </x:c>
      <x:c r="E86" s="287" t="str">
        <x:v>Bank Operasional</x:v>
      </x:c>
      <x:c r="F86" s="286" t="str">
        <x:v>MANAJEMEN</x:v>
      </x:c>
      <x:c r="G86" s="286" t="str">
        <x:v>Tanpa Pembatasan</x:v>
      </x:c>
      <x:c r="H86" s="286" t="str"/>
      <x:c r="I86" s="286" t="str">
        <x:v>Gabungan</x:v>
      </x:c>
      <x:c r="J86" s="288" t="n">
        <x:v>0</x:v>
      </x:c>
      <x:c r="K86" s="288" t="n">
        <x:v>9354554</x:v>
      </x:c>
      <x:c r="L86" s="286" t="str">
        <x:v>Investasi</x:v>
      </x:c>
      <x:c r="M86" s="99"/>
      <x:c r="N86" s="99"/>
      <x:c r="O86" s="99"/>
      <x:c r="P86" s="99"/>
      <x:c r="Q86" s="101" t="n">
        <x:f>IF(B86="","",SUMIF($B$5:$B$1004,B86,$J$5:$J$1004)-SUMIF($B$5:$B$1004,B86,$K$5:$K$1004))</x:f>
        <x:v>0</x:v>
      </x:c>
    </x:row>
    <x:row r="87">
      <x:c r="A87" s="285" t="n">
        <x:v>46022</x:v>
      </x:c>
      <x:c r="B87" s="286" t="str">
        <x:v>KLAS-040</x:v>
      </x:c>
      <x:c r="C87" s="286" t="str">
        <x:v>Peralatan dokumentasi</x:v>
      </x:c>
      <x:c r="D87" s="286" t="str">
        <x:v>1501</x:v>
      </x:c>
      <x:c r="E87" s="287" t="str">
        <x:v>Peralatan/Inventaris Kantor</x:v>
      </x:c>
      <x:c r="F87" s="286" t="str">
        <x:v>MANAJEMEN</x:v>
      </x:c>
      <x:c r="G87" s="286" t="str">
        <x:v>Tanpa Pembatasan</x:v>
      </x:c>
      <x:c r="H87" s="286" t="str"/>
      <x:c r="I87" s="286" t="str">
        <x:v>Gabungan 4 Kantor/Wilayah</x:v>
      </x:c>
      <x:c r="J87" s="288" t="n">
        <x:v>6236369</x:v>
      </x:c>
      <x:c r="K87" s="288" t="n">
        <x:v>0</x:v>
      </x:c>
      <x:c r="L87" s="286" t="str">
        <x:v>Investasi</x:v>
      </x:c>
      <x:c r="M87" s="99"/>
      <x:c r="N87" s="99"/>
      <x:c r="O87" s="99"/>
      <x:c r="P87" s="99"/>
      <x:c r="Q87" s="101" t="n">
        <x:f>IF(B87="","",SUMIF($B$5:$B$1004,B87,$J$5:$J$1004)-SUMIF($B$5:$B$1004,B87,$K$5:$K$1004))</x:f>
        <x:v>0</x:v>
      </x:c>
    </x:row>
    <x:row r="88">
      <x:c r="A88" s="289" t="n">
        <x:v>46022</x:v>
      </x:c>
      <x:c r="B88" s="290" t="str">
        <x:v>KLAS-040</x:v>
      </x:c>
      <x:c r="C88" s="290" t="str">
        <x:v>Peralatan dokumentasi</x:v>
      </x:c>
      <x:c r="D88" s="290" t="str">
        <x:v>1102</x:v>
      </x:c>
      <x:c r="E88" s="291" t="str">
        <x:v>Bank Operasional</x:v>
      </x:c>
      <x:c r="F88" s="290" t="str">
        <x:v>MANAJEMEN</x:v>
      </x:c>
      <x:c r="G88" s="290" t="str">
        <x:v>Tanpa Pembatasan</x:v>
      </x:c>
      <x:c r="H88" s="290" t="str"/>
      <x:c r="I88" s="290" t="str">
        <x:v>Gabungan</x:v>
      </x:c>
      <x:c r="J88" s="292" t="n">
        <x:v>0</x:v>
      </x:c>
      <x:c r="K88" s="292" t="n">
        <x:v>6236369</x:v>
      </x:c>
      <x:c r="L88" s="290" t="str">
        <x:v>Investasi</x:v>
      </x:c>
      <x:c r="M88" s="99"/>
      <x:c r="N88" s="99"/>
      <x:c r="O88" s="99"/>
      <x:c r="P88" s="99"/>
      <x:c r="Q88" s="101" t="n">
        <x:f>IF(B88="","",SUMIF($B$5:$B$1004,B88,$J$5:$J$1004)-SUMIF($B$5:$B$1004,B88,$K$5:$K$1004))</x:f>
        <x:v>0</x:v>
      </x:c>
    </x:row>
    <x:row r="89">
      <x:c r="A89" s="299" t="str">
        <x:v>TOTAL JURNAL</x:v>
      </x:c>
      <x:c r="B89" s="300"/>
      <x:c r="C89" s="300"/>
      <x:c r="D89" s="300"/>
      <x:c r="E89" s="300"/>
      <x:c r="F89" s="300"/>
      <x:c r="G89" s="300"/>
      <x:c r="H89" s="300"/>
      <x:c r="I89" s="300"/>
      <x:c r="J89" s="301" t="n">
        <x:f>SUM(J5:J88)</x:f>
        <x:v>4159959100</x:v>
      </x:c>
      <x:c r="K89" s="301" t="n">
        <x:f>SUM(K5:K88)</x:f>
        <x:v>4159959100</x:v>
      </x:c>
      <x:c r="L89" s="302" t="n">
        <x:f>J89-K89</x:f>
        <x:v>0</x:v>
      </x:c>
      <x:c r="M89" s="99"/>
      <x:c r="N89" s="99"/>
      <x:c r="O89" s="99"/>
      <x:c r="P89" s="99"/>
      <x:c r="Q89" s="101" t="str">
        <x:f>IF(B89="","",SUMIF($B$5:$B$1004,B89,$J$5:$J$1004)-SUMIF($B$5:$B$1004,B89,$K$5:$K$1004))</x:f>
      </x:c>
    </x:row>
    <x:row r="90">
      <x:c r="A90" s="98"/>
      <x:c r="B90" s="99"/>
      <x:c r="C90" s="99"/>
      <x:c r="D90" s="99"/>
      <x:c r="E90" s="80"/>
      <x:c r="F90" s="99"/>
      <x:c r="G90" s="99"/>
      <x:c r="H90" s="99"/>
      <x:c r="I90" s="99"/>
      <x:c r="J90" s="100"/>
      <x:c r="K90" s="100"/>
      <x:c r="L90" s="99"/>
      <x:c r="M90" s="99"/>
      <x:c r="N90" s="99"/>
      <x:c r="O90" s="99"/>
      <x:c r="P90" s="99"/>
      <x:c r="Q90" s="101" t="str">
        <x:f>IF(B90="","",SUMIF($B$5:$B$1004,B90,$J$5:$J$1004)-SUMIF($B$5:$B$1004,B90,$K$5:$K$1004))</x:f>
      </x:c>
    </x:row>
    <x:row r="91">
      <x:c r="A91" s="98"/>
      <x:c r="B91" s="99"/>
      <x:c r="C91" s="99"/>
      <x:c r="D91" s="99"/>
      <x:c r="E91" s="80"/>
      <x:c r="F91" s="99"/>
      <x:c r="G91" s="99"/>
      <x:c r="H91" s="99"/>
      <x:c r="I91" s="99"/>
      <x:c r="J91" s="100"/>
      <x:c r="K91" s="100"/>
      <x:c r="L91" s="99"/>
      <x:c r="M91" s="99"/>
      <x:c r="N91" s="99"/>
      <x:c r="O91" s="99"/>
      <x:c r="P91" s="99"/>
      <x:c r="Q91" s="101" t="str">
        <x:f>IF(B91="","",SUMIF($B$5:$B$1004,B91,$J$5:$J$1004)-SUMIF($B$5:$B$1004,B91,$K$5:$K$1004))</x:f>
      </x:c>
    </x:row>
    <x:row r="92">
      <x:c r="A92" s="98"/>
      <x:c r="B92" s="99"/>
      <x:c r="C92" s="99"/>
      <x:c r="D92" s="99"/>
      <x:c r="E92" s="80"/>
      <x:c r="F92" s="99"/>
      <x:c r="G92" s="99"/>
      <x:c r="H92" s="99"/>
      <x:c r="I92" s="99"/>
      <x:c r="J92" s="100"/>
      <x:c r="K92" s="100"/>
      <x:c r="L92" s="99"/>
      <x:c r="M92" s="99"/>
      <x:c r="N92" s="99"/>
      <x:c r="O92" s="99"/>
      <x:c r="P92" s="99"/>
      <x:c r="Q92" s="101" t="str">
        <x:f>IF(B92="","",SUMIF($B$5:$B$1004,B92,$J$5:$J$1004)-SUMIF($B$5:$B$1004,B92,$K$5:$K$1004))</x:f>
      </x:c>
    </x:row>
    <x:row r="93">
      <x:c r="A93" s="98"/>
      <x:c r="B93" s="99"/>
      <x:c r="C93" s="99"/>
      <x:c r="D93" s="99"/>
      <x:c r="E93" s="80"/>
      <x:c r="F93" s="99"/>
      <x:c r="G93" s="99"/>
      <x:c r="H93" s="99"/>
      <x:c r="I93" s="99"/>
      <x:c r="J93" s="100"/>
      <x:c r="K93" s="100"/>
      <x:c r="L93" s="99"/>
      <x:c r="M93" s="99"/>
      <x:c r="N93" s="99"/>
      <x:c r="O93" s="99"/>
      <x:c r="P93" s="99"/>
      <x:c r="Q93" s="101" t="str">
        <x:f>IF(B93="","",SUMIF($B$5:$B$1004,B93,$J$5:$J$1004)-SUMIF($B$5:$B$1004,B93,$K$5:$K$1004))</x:f>
      </x:c>
    </x:row>
    <x:row r="94">
      <x:c r="A94" s="98"/>
      <x:c r="B94" s="99"/>
      <x:c r="C94" s="99"/>
      <x:c r="D94" s="99"/>
      <x:c r="E94" s="80"/>
      <x:c r="F94" s="99"/>
      <x:c r="G94" s="99"/>
      <x:c r="H94" s="99"/>
      <x:c r="I94" s="99"/>
      <x:c r="J94" s="100"/>
      <x:c r="K94" s="100"/>
      <x:c r="L94" s="99"/>
      <x:c r="M94" s="99"/>
      <x:c r="N94" s="99"/>
      <x:c r="O94" s="99"/>
      <x:c r="P94" s="99"/>
      <x:c r="Q94" s="101" t="str">
        <x:f>IF(B94="","",SUMIF($B$5:$B$1004,B94,$J$5:$J$1004)-SUMIF($B$5:$B$1004,B94,$K$5:$K$1004))</x:f>
      </x:c>
    </x:row>
    <x:row r="95">
      <x:c r="A95" s="98"/>
      <x:c r="B95" s="99"/>
      <x:c r="C95" s="99"/>
      <x:c r="D95" s="99"/>
      <x:c r="E95" s="80"/>
      <x:c r="F95" s="99"/>
      <x:c r="G95" s="99"/>
      <x:c r="H95" s="99"/>
      <x:c r="I95" s="99"/>
      <x:c r="J95" s="100"/>
      <x:c r="K95" s="100"/>
      <x:c r="L95" s="99"/>
      <x:c r="M95" s="99"/>
      <x:c r="N95" s="99"/>
      <x:c r="O95" s="99"/>
      <x:c r="P95" s="99"/>
      <x:c r="Q95" s="101" t="str">
        <x:f>IF(B95="","",SUMIF($B$5:$B$1004,B95,$J$5:$J$1004)-SUMIF($B$5:$B$1004,B95,$K$5:$K$1004))</x:f>
      </x:c>
    </x:row>
    <x:row r="96">
      <x:c r="A96" s="98"/>
      <x:c r="B96" s="99"/>
      <x:c r="C96" s="99"/>
      <x:c r="D96" s="99"/>
      <x:c r="E96" s="80"/>
      <x:c r="F96" s="99"/>
      <x:c r="G96" s="99"/>
      <x:c r="H96" s="99"/>
      <x:c r="I96" s="99"/>
      <x:c r="J96" s="100"/>
      <x:c r="K96" s="100"/>
      <x:c r="L96" s="99"/>
      <x:c r="M96" s="99"/>
      <x:c r="N96" s="99"/>
      <x:c r="O96" s="99"/>
      <x:c r="P96" s="99"/>
      <x:c r="Q96" s="101" t="str">
        <x:f>IF(B96="","",SUMIF($B$5:$B$1004,B96,$J$5:$J$1004)-SUMIF($B$5:$B$1004,B96,$K$5:$K$1004))</x:f>
      </x:c>
    </x:row>
    <x:row r="97">
      <x:c r="A97" s="98"/>
      <x:c r="B97" s="99"/>
      <x:c r="C97" s="99"/>
      <x:c r="D97" s="99"/>
      <x:c r="E97" s="80"/>
      <x:c r="F97" s="99"/>
      <x:c r="G97" s="99"/>
      <x:c r="H97" s="99"/>
      <x:c r="I97" s="99"/>
      <x:c r="J97" s="100"/>
      <x:c r="K97" s="100"/>
      <x:c r="L97" s="99"/>
      <x:c r="M97" s="99"/>
      <x:c r="N97" s="99"/>
      <x:c r="O97" s="99"/>
      <x:c r="P97" s="99"/>
      <x:c r="Q97" s="101" t="str">
        <x:f>IF(B97="","",SUMIF($B$5:$B$1004,B97,$J$5:$J$1004)-SUMIF($B$5:$B$1004,B97,$K$5:$K$1004))</x:f>
      </x:c>
    </x:row>
    <x:row r="98">
      <x:c r="A98" s="98"/>
      <x:c r="B98" s="99"/>
      <x:c r="C98" s="99"/>
      <x:c r="D98" s="99"/>
      <x:c r="E98" s="80"/>
      <x:c r="F98" s="99"/>
      <x:c r="G98" s="99"/>
      <x:c r="H98" s="99"/>
      <x:c r="I98" s="99"/>
      <x:c r="J98" s="100"/>
      <x:c r="K98" s="100"/>
      <x:c r="L98" s="99"/>
      <x:c r="M98" s="99"/>
      <x:c r="N98" s="99"/>
      <x:c r="O98" s="99"/>
      <x:c r="P98" s="99"/>
      <x:c r="Q98" s="101" t="str">
        <x:f>IF(B98="","",SUMIF($B$5:$B$1004,B98,$J$5:$J$1004)-SUMIF($B$5:$B$1004,B98,$K$5:$K$1004))</x:f>
      </x:c>
    </x:row>
    <x:row r="99">
      <x:c r="A99" s="98"/>
      <x:c r="B99" s="99"/>
      <x:c r="C99" s="99"/>
      <x:c r="D99" s="99"/>
      <x:c r="E99" s="80"/>
      <x:c r="F99" s="99"/>
      <x:c r="G99" s="99"/>
      <x:c r="H99" s="99"/>
      <x:c r="I99" s="99"/>
      <x:c r="J99" s="100"/>
      <x:c r="K99" s="100"/>
      <x:c r="L99" s="99"/>
      <x:c r="M99" s="99"/>
      <x:c r="N99" s="99"/>
      <x:c r="O99" s="99"/>
      <x:c r="P99" s="99"/>
      <x:c r="Q99" s="101" t="str">
        <x:f>IF(B99="","",SUMIF($B$5:$B$1004,B99,$J$5:$J$1004)-SUMIF($B$5:$B$1004,B99,$K$5:$K$1004))</x:f>
      </x:c>
    </x:row>
    <x:row r="100">
      <x:c r="A100" s="98"/>
      <x:c r="B100" s="99"/>
      <x:c r="C100" s="99"/>
      <x:c r="D100" s="99"/>
      <x:c r="E100" s="80"/>
      <x:c r="F100" s="99"/>
      <x:c r="G100" s="99"/>
      <x:c r="H100" s="99"/>
      <x:c r="I100" s="99"/>
      <x:c r="J100" s="100"/>
      <x:c r="K100" s="100"/>
      <x:c r="L100" s="99"/>
      <x:c r="M100" s="99"/>
      <x:c r="N100" s="99"/>
      <x:c r="O100" s="99"/>
      <x:c r="P100" s="99"/>
      <x:c r="Q100" s="101" t="str">
        <x:f>IF(B100="","",SUMIF($B$5:$B$1004,B100,$J$5:$J$1004)-SUMIF($B$5:$B$1004,B100,$K$5:$K$1004))</x:f>
      </x:c>
    </x:row>
    <x:row r="101">
      <x:c r="A101" s="98"/>
      <x:c r="B101" s="99"/>
      <x:c r="C101" s="99"/>
      <x:c r="D101" s="99"/>
      <x:c r="E101" s="80"/>
      <x:c r="F101" s="99"/>
      <x:c r="G101" s="99"/>
      <x:c r="H101" s="99"/>
      <x:c r="I101" s="99"/>
      <x:c r="J101" s="100"/>
      <x:c r="K101" s="100"/>
      <x:c r="L101" s="99"/>
      <x:c r="M101" s="99"/>
      <x:c r="N101" s="99"/>
      <x:c r="O101" s="99"/>
      <x:c r="P101" s="99"/>
      <x:c r="Q101" s="101" t="str">
        <x:f>IF(B101="","",SUMIF($B$5:$B$1004,B101,$J$5:$J$1004)-SUMIF($B$5:$B$1004,B101,$K$5:$K$1004))</x:f>
      </x:c>
    </x:row>
    <x:row r="102">
      <x:c r="A102" s="98"/>
      <x:c r="B102" s="99"/>
      <x:c r="C102" s="99"/>
      <x:c r="D102" s="99"/>
      <x:c r="E102" s="80"/>
      <x:c r="F102" s="99"/>
      <x:c r="G102" s="99"/>
      <x:c r="H102" s="99"/>
      <x:c r="I102" s="99"/>
      <x:c r="J102" s="100"/>
      <x:c r="K102" s="100"/>
      <x:c r="L102" s="99"/>
      <x:c r="M102" s="99"/>
      <x:c r="N102" s="99"/>
      <x:c r="O102" s="99"/>
      <x:c r="P102" s="99"/>
      <x:c r="Q102" s="101" t="str">
        <x:f>IF(B102="","",SUMIF($B$5:$B$1004,B102,$J$5:$J$1004)-SUMIF($B$5:$B$1004,B102,$K$5:$K$1004))</x:f>
      </x:c>
    </x:row>
    <x:row r="103">
      <x:c r="A103" s="98"/>
      <x:c r="B103" s="99"/>
      <x:c r="C103" s="99"/>
      <x:c r="D103" s="99"/>
      <x:c r="E103" s="80"/>
      <x:c r="F103" s="99"/>
      <x:c r="G103" s="99"/>
      <x:c r="H103" s="99"/>
      <x:c r="I103" s="99"/>
      <x:c r="J103" s="100"/>
      <x:c r="K103" s="100"/>
      <x:c r="L103" s="99"/>
      <x:c r="M103" s="99"/>
      <x:c r="N103" s="99"/>
      <x:c r="O103" s="99"/>
      <x:c r="P103" s="99"/>
      <x:c r="Q103" s="101" t="str">
        <x:f>IF(B103="","",SUMIF($B$5:$B$1004,B103,$J$5:$J$1004)-SUMIF($B$5:$B$1004,B103,$K$5:$K$1004))</x:f>
      </x:c>
    </x:row>
    <x:row r="104">
      <x:c r="A104" s="98"/>
      <x:c r="B104" s="99"/>
      <x:c r="C104" s="99"/>
      <x:c r="D104" s="99"/>
      <x:c r="E104" s="80"/>
      <x:c r="F104" s="99"/>
      <x:c r="G104" s="99"/>
      <x:c r="H104" s="99"/>
      <x:c r="I104" s="99"/>
      <x:c r="J104" s="100"/>
      <x:c r="K104" s="100"/>
      <x:c r="L104" s="99"/>
      <x:c r="M104" s="99"/>
      <x:c r="N104" s="99"/>
      <x:c r="O104" s="99"/>
      <x:c r="P104" s="99"/>
      <x:c r="Q104" s="101" t="str">
        <x:f>IF(B104="","",SUMIF($B$5:$B$1004,B104,$J$5:$J$1004)-SUMIF($B$5:$B$1004,B104,$K$5:$K$1004))</x:f>
      </x:c>
    </x:row>
    <x:row r="105">
      <x:c r="A105" s="98"/>
      <x:c r="B105" s="99"/>
      <x:c r="C105" s="99"/>
      <x:c r="D105" s="99"/>
      <x:c r="E105" s="80"/>
      <x:c r="F105" s="99"/>
      <x:c r="G105" s="99"/>
      <x:c r="H105" s="99"/>
      <x:c r="I105" s="99"/>
      <x:c r="J105" s="100"/>
      <x:c r="K105" s="100"/>
      <x:c r="L105" s="99"/>
      <x:c r="M105" s="99"/>
      <x:c r="N105" s="99"/>
      <x:c r="O105" s="99"/>
      <x:c r="P105" s="99"/>
      <x:c r="Q105" s="101" t="str">
        <x:f>IF(B105="","",SUMIF($B$5:$B$1004,B105,$J$5:$J$1004)-SUMIF($B$5:$B$1004,B105,$K$5:$K$1004))</x:f>
      </x:c>
    </x:row>
    <x:row r="106">
      <x:c r="A106" s="98"/>
      <x:c r="B106" s="99"/>
      <x:c r="C106" s="99"/>
      <x:c r="D106" s="99"/>
      <x:c r="E106" s="80"/>
      <x:c r="F106" s="99"/>
      <x:c r="G106" s="99"/>
      <x:c r="H106" s="99"/>
      <x:c r="I106" s="99"/>
      <x:c r="J106" s="100"/>
      <x:c r="K106" s="100"/>
      <x:c r="L106" s="99"/>
      <x:c r="M106" s="99"/>
      <x:c r="N106" s="99"/>
      <x:c r="O106" s="99"/>
      <x:c r="P106" s="99"/>
      <x:c r="Q106" s="101" t="str">
        <x:f>IF(B106="","",SUMIF($B$5:$B$1004,B106,$J$5:$J$1004)-SUMIF($B$5:$B$1004,B106,$K$5:$K$1004))</x:f>
      </x:c>
    </x:row>
    <x:row r="107">
      <x:c r="A107" s="98"/>
      <x:c r="B107" s="99"/>
      <x:c r="C107" s="99"/>
      <x:c r="D107" s="99"/>
      <x:c r="E107" s="80"/>
      <x:c r="F107" s="99"/>
      <x:c r="G107" s="99"/>
      <x:c r="H107" s="99"/>
      <x:c r="I107" s="99"/>
      <x:c r="J107" s="100"/>
      <x:c r="K107" s="100"/>
      <x:c r="L107" s="99"/>
      <x:c r="M107" s="99"/>
      <x:c r="N107" s="99"/>
      <x:c r="O107" s="99"/>
      <x:c r="P107" s="99"/>
      <x:c r="Q107" s="101" t="str">
        <x:f>IF(B107="","",SUMIF($B$5:$B$1004,B107,$J$5:$J$1004)-SUMIF($B$5:$B$1004,B107,$K$5:$K$1004))</x:f>
      </x:c>
    </x:row>
    <x:row r="108">
      <x:c r="A108" s="98"/>
      <x:c r="B108" s="99"/>
      <x:c r="C108" s="99"/>
      <x:c r="D108" s="99"/>
      <x:c r="E108" s="80"/>
      <x:c r="F108" s="99"/>
      <x:c r="G108" s="99"/>
      <x:c r="H108" s="99"/>
      <x:c r="I108" s="99"/>
      <x:c r="J108" s="100"/>
      <x:c r="K108" s="100"/>
      <x:c r="L108" s="99"/>
      <x:c r="M108" s="99"/>
      <x:c r="N108" s="99"/>
      <x:c r="O108" s="99"/>
      <x:c r="P108" s="99"/>
      <x:c r="Q108" s="101" t="str">
        <x:f>IF(B108="","",SUMIF($B$5:$B$1004,B108,$J$5:$J$1004)-SUMIF($B$5:$B$1004,B108,$K$5:$K$1004))</x:f>
      </x:c>
    </x:row>
    <x:row r="109">
      <x:c r="A109" s="98"/>
      <x:c r="B109" s="99"/>
      <x:c r="C109" s="99"/>
      <x:c r="D109" s="99"/>
      <x:c r="E109" s="80"/>
      <x:c r="F109" s="99"/>
      <x:c r="G109" s="99"/>
      <x:c r="H109" s="99"/>
      <x:c r="I109" s="99"/>
      <x:c r="J109" s="100"/>
      <x:c r="K109" s="100"/>
      <x:c r="L109" s="99"/>
      <x:c r="M109" s="99"/>
      <x:c r="N109" s="99"/>
      <x:c r="O109" s="99"/>
      <x:c r="P109" s="99"/>
      <x:c r="Q109" s="101" t="str">
        <x:f>IF(B109="","",SUMIF($B$5:$B$1004,B109,$J$5:$J$1004)-SUMIF($B$5:$B$1004,B109,$K$5:$K$1004))</x:f>
      </x:c>
    </x:row>
    <x:row r="110">
      <x:c r="A110" s="98"/>
      <x:c r="B110" s="99"/>
      <x:c r="C110" s="99"/>
      <x:c r="D110" s="99"/>
      <x:c r="E110" s="80"/>
      <x:c r="F110" s="99"/>
      <x:c r="G110" s="99"/>
      <x:c r="H110" s="99"/>
      <x:c r="I110" s="99"/>
      <x:c r="J110" s="100"/>
      <x:c r="K110" s="100"/>
      <x:c r="L110" s="99"/>
      <x:c r="M110" s="99"/>
      <x:c r="N110" s="99"/>
      <x:c r="O110" s="99"/>
      <x:c r="P110" s="99"/>
      <x:c r="Q110" s="101" t="str">
        <x:f>IF(B110="","",SUMIF($B$5:$B$1004,B110,$J$5:$J$1004)-SUMIF($B$5:$B$1004,B110,$K$5:$K$1004))</x:f>
      </x:c>
    </x:row>
    <x:row r="111">
      <x:c r="A111" s="98"/>
      <x:c r="B111" s="99"/>
      <x:c r="C111" s="99"/>
      <x:c r="D111" s="99"/>
      <x:c r="E111" s="80"/>
      <x:c r="F111" s="99"/>
      <x:c r="G111" s="99"/>
      <x:c r="H111" s="99"/>
      <x:c r="I111" s="99"/>
      <x:c r="J111" s="100"/>
      <x:c r="K111" s="100"/>
      <x:c r="L111" s="99"/>
      <x:c r="M111" s="99"/>
      <x:c r="N111" s="99"/>
      <x:c r="O111" s="99"/>
      <x:c r="P111" s="99"/>
      <x:c r="Q111" s="101" t="str">
        <x:f>IF(B111="","",SUMIF($B$5:$B$1004,B111,$J$5:$J$1004)-SUMIF($B$5:$B$1004,B111,$K$5:$K$1004))</x:f>
      </x:c>
    </x:row>
    <x:row r="112">
      <x:c r="A112" s="98"/>
      <x:c r="B112" s="99"/>
      <x:c r="C112" s="99"/>
      <x:c r="D112" s="99"/>
      <x:c r="E112" s="80"/>
      <x:c r="F112" s="99"/>
      <x:c r="G112" s="99"/>
      <x:c r="H112" s="99"/>
      <x:c r="I112" s="99"/>
      <x:c r="J112" s="100"/>
      <x:c r="K112" s="100"/>
      <x:c r="L112" s="99"/>
      <x:c r="M112" s="99"/>
      <x:c r="N112" s="99"/>
      <x:c r="O112" s="99"/>
      <x:c r="P112" s="99"/>
      <x:c r="Q112" s="101" t="str">
        <x:f>IF(B112="","",SUMIF($B$5:$B$1004,B112,$J$5:$J$1004)-SUMIF($B$5:$B$1004,B112,$K$5:$K$1004))</x:f>
      </x:c>
    </x:row>
    <x:row r="113">
      <x:c r="A113" s="98"/>
      <x:c r="B113" s="99"/>
      <x:c r="C113" s="99"/>
      <x:c r="D113" s="99"/>
      <x:c r="E113" s="80"/>
      <x:c r="F113" s="99"/>
      <x:c r="G113" s="99"/>
      <x:c r="H113" s="99"/>
      <x:c r="I113" s="99"/>
      <x:c r="J113" s="100"/>
      <x:c r="K113" s="100"/>
      <x:c r="L113" s="99"/>
      <x:c r="M113" s="99"/>
      <x:c r="N113" s="99"/>
      <x:c r="O113" s="99"/>
      <x:c r="P113" s="99"/>
      <x:c r="Q113" s="101" t="str">
        <x:f>IF(B113="","",SUMIF($B$5:$B$1004,B113,$J$5:$J$1004)-SUMIF($B$5:$B$1004,B113,$K$5:$K$1004))</x:f>
      </x:c>
    </x:row>
    <x:row r="114">
      <x:c r="A114" s="98"/>
      <x:c r="B114" s="99"/>
      <x:c r="C114" s="99"/>
      <x:c r="D114" s="99"/>
      <x:c r="E114" s="80"/>
      <x:c r="F114" s="99"/>
      <x:c r="G114" s="99"/>
      <x:c r="H114" s="99"/>
      <x:c r="I114" s="99"/>
      <x:c r="J114" s="100"/>
      <x:c r="K114" s="100"/>
      <x:c r="L114" s="99"/>
      <x:c r="M114" s="99"/>
      <x:c r="N114" s="99"/>
      <x:c r="O114" s="99"/>
      <x:c r="P114" s="99"/>
      <x:c r="Q114" s="101" t="str">
        <x:f>IF(B114="","",SUMIF($B$5:$B$1004,B114,$J$5:$J$1004)-SUMIF($B$5:$B$1004,B114,$K$5:$K$1004))</x:f>
      </x:c>
    </x:row>
    <x:row r="115">
      <x:c r="A115" s="98"/>
      <x:c r="B115" s="99"/>
      <x:c r="C115" s="99"/>
      <x:c r="D115" s="99"/>
      <x:c r="E115" s="80"/>
      <x:c r="F115" s="99"/>
      <x:c r="G115" s="99"/>
      <x:c r="H115" s="99"/>
      <x:c r="I115" s="99"/>
      <x:c r="J115" s="100"/>
      <x:c r="K115" s="100"/>
      <x:c r="L115" s="99"/>
      <x:c r="M115" s="99"/>
      <x:c r="N115" s="99"/>
      <x:c r="O115" s="99"/>
      <x:c r="P115" s="99"/>
      <x:c r="Q115" s="101" t="str">
        <x:f>IF(B115="","",SUMIF($B$5:$B$1004,B115,$J$5:$J$1004)-SUMIF($B$5:$B$1004,B115,$K$5:$K$1004))</x:f>
      </x:c>
    </x:row>
    <x:row r="116">
      <x:c r="A116" s="98"/>
      <x:c r="B116" s="99"/>
      <x:c r="C116" s="99"/>
      <x:c r="D116" s="99"/>
      <x:c r="E116" s="80"/>
      <x:c r="F116" s="99"/>
      <x:c r="G116" s="99"/>
      <x:c r="H116" s="99"/>
      <x:c r="I116" s="99"/>
      <x:c r="J116" s="100"/>
      <x:c r="K116" s="100"/>
      <x:c r="L116" s="99"/>
      <x:c r="M116" s="99"/>
      <x:c r="N116" s="99"/>
      <x:c r="O116" s="99"/>
      <x:c r="P116" s="99"/>
      <x:c r="Q116" s="101" t="str">
        <x:f>IF(B116="","",SUMIF($B$5:$B$1004,B116,$J$5:$J$1004)-SUMIF($B$5:$B$1004,B116,$K$5:$K$1004))</x:f>
      </x:c>
    </x:row>
    <x:row r="117">
      <x:c r="A117" s="98"/>
      <x:c r="B117" s="99"/>
      <x:c r="C117" s="99"/>
      <x:c r="D117" s="99"/>
      <x:c r="E117" s="80"/>
      <x:c r="F117" s="99"/>
      <x:c r="G117" s="99"/>
      <x:c r="H117" s="99"/>
      <x:c r="I117" s="99"/>
      <x:c r="J117" s="100"/>
      <x:c r="K117" s="100"/>
      <x:c r="L117" s="99"/>
      <x:c r="M117" s="99"/>
      <x:c r="N117" s="99"/>
      <x:c r="O117" s="99"/>
      <x:c r="P117" s="99"/>
      <x:c r="Q117" s="101" t="str">
        <x:f>IF(B117="","",SUMIF($B$5:$B$1004,B117,$J$5:$J$1004)-SUMIF($B$5:$B$1004,B117,$K$5:$K$1004))</x:f>
      </x:c>
    </x:row>
    <x:row r="118">
      <x:c r="A118" s="98"/>
      <x:c r="B118" s="99"/>
      <x:c r="C118" s="99"/>
      <x:c r="D118" s="99"/>
      <x:c r="E118" s="80"/>
      <x:c r="F118" s="99"/>
      <x:c r="G118" s="99"/>
      <x:c r="H118" s="99"/>
      <x:c r="I118" s="99"/>
      <x:c r="J118" s="100"/>
      <x:c r="K118" s="100"/>
      <x:c r="L118" s="99"/>
      <x:c r="M118" s="99"/>
      <x:c r="N118" s="99"/>
      <x:c r="O118" s="99"/>
      <x:c r="P118" s="99"/>
      <x:c r="Q118" s="101" t="str">
        <x:f>IF(B118="","",SUMIF($B$5:$B$1004,B118,$J$5:$J$1004)-SUMIF($B$5:$B$1004,B118,$K$5:$K$1004))</x:f>
      </x:c>
    </x:row>
    <x:row r="119">
      <x:c r="A119" s="98"/>
      <x:c r="B119" s="99"/>
      <x:c r="C119" s="99"/>
      <x:c r="D119" s="99"/>
      <x:c r="E119" s="80"/>
      <x:c r="F119" s="99"/>
      <x:c r="G119" s="99"/>
      <x:c r="H119" s="99"/>
      <x:c r="I119" s="99"/>
      <x:c r="J119" s="100"/>
      <x:c r="K119" s="100"/>
      <x:c r="L119" s="99"/>
      <x:c r="M119" s="99"/>
      <x:c r="N119" s="99"/>
      <x:c r="O119" s="99"/>
      <x:c r="P119" s="99"/>
      <x:c r="Q119" s="101" t="str">
        <x:f>IF(B119="","",SUMIF($B$5:$B$1004,B119,$J$5:$J$1004)-SUMIF($B$5:$B$1004,B119,$K$5:$K$1004))</x:f>
      </x:c>
    </x:row>
    <x:row r="120">
      <x:c r="A120" s="98"/>
      <x:c r="B120" s="99"/>
      <x:c r="C120" s="99"/>
      <x:c r="D120" s="99"/>
      <x:c r="E120" s="80"/>
      <x:c r="F120" s="99"/>
      <x:c r="G120" s="99"/>
      <x:c r="H120" s="99"/>
      <x:c r="I120" s="99"/>
      <x:c r="J120" s="100"/>
      <x:c r="K120" s="100"/>
      <x:c r="L120" s="99"/>
      <x:c r="M120" s="99"/>
      <x:c r="N120" s="99"/>
      <x:c r="O120" s="99"/>
      <x:c r="P120" s="99"/>
      <x:c r="Q120" s="101" t="str">
        <x:f>IF(B120="","",SUMIF($B$5:$B$1004,B120,$J$5:$J$1004)-SUMIF($B$5:$B$1004,B120,$K$5:$K$1004))</x:f>
      </x:c>
    </x:row>
    <x:row r="121">
      <x:c r="A121" s="98"/>
      <x:c r="B121" s="99"/>
      <x:c r="C121" s="99"/>
      <x:c r="D121" s="99"/>
      <x:c r="E121" s="80"/>
      <x:c r="F121" s="99"/>
      <x:c r="G121" s="99"/>
      <x:c r="H121" s="99"/>
      <x:c r="I121" s="99"/>
      <x:c r="J121" s="100"/>
      <x:c r="K121" s="100"/>
      <x:c r="L121" s="99"/>
      <x:c r="M121" s="99"/>
      <x:c r="N121" s="99"/>
      <x:c r="O121" s="99"/>
      <x:c r="P121" s="99"/>
      <x:c r="Q121" s="101" t="str">
        <x:f>IF(B121="","",SUMIF($B$5:$B$1004,B121,$J$5:$J$1004)-SUMIF($B$5:$B$1004,B121,$K$5:$K$1004))</x:f>
      </x:c>
    </x:row>
    <x:row r="122">
      <x:c r="A122" s="98"/>
      <x:c r="B122" s="99"/>
      <x:c r="C122" s="99"/>
      <x:c r="D122" s="99"/>
      <x:c r="E122" s="80"/>
      <x:c r="F122" s="99"/>
      <x:c r="G122" s="99"/>
      <x:c r="H122" s="99"/>
      <x:c r="I122" s="99"/>
      <x:c r="J122" s="100"/>
      <x:c r="K122" s="100"/>
      <x:c r="L122" s="99"/>
      <x:c r="M122" s="99"/>
      <x:c r="N122" s="99"/>
      <x:c r="O122" s="99"/>
      <x:c r="P122" s="99"/>
      <x:c r="Q122" s="101" t="str">
        <x:f>IF(B122="","",SUMIF($B$5:$B$1004,B122,$J$5:$J$1004)-SUMIF($B$5:$B$1004,B122,$K$5:$K$1004))</x:f>
      </x:c>
    </x:row>
    <x:row r="123">
      <x:c r="A123" s="98"/>
      <x:c r="B123" s="99"/>
      <x:c r="C123" s="99"/>
      <x:c r="D123" s="99"/>
      <x:c r="E123" s="80"/>
      <x:c r="F123" s="99"/>
      <x:c r="G123" s="99"/>
      <x:c r="H123" s="99"/>
      <x:c r="I123" s="99"/>
      <x:c r="J123" s="100"/>
      <x:c r="K123" s="100"/>
      <x:c r="L123" s="99"/>
      <x:c r="M123" s="99"/>
      <x:c r="N123" s="99"/>
      <x:c r="O123" s="99"/>
      <x:c r="P123" s="99"/>
      <x:c r="Q123" s="101" t="str">
        <x:f>IF(B123="","",SUMIF($B$5:$B$1004,B123,$J$5:$J$1004)-SUMIF($B$5:$B$1004,B123,$K$5:$K$1004))</x:f>
      </x:c>
    </x:row>
    <x:row r="124">
      <x:c r="A124" s="98"/>
      <x:c r="B124" s="99"/>
      <x:c r="C124" s="99"/>
      <x:c r="D124" s="99"/>
      <x:c r="E124" s="80"/>
      <x:c r="F124" s="99"/>
      <x:c r="G124" s="99"/>
      <x:c r="H124" s="99"/>
      <x:c r="I124" s="99"/>
      <x:c r="J124" s="100"/>
      <x:c r="K124" s="100"/>
      <x:c r="L124" s="99"/>
      <x:c r="M124" s="99"/>
      <x:c r="N124" s="99"/>
      <x:c r="O124" s="99"/>
      <x:c r="P124" s="99"/>
      <x:c r="Q124" s="101" t="str">
        <x:f>IF(B124="","",SUMIF($B$5:$B$1004,B124,$J$5:$J$1004)-SUMIF($B$5:$B$1004,B124,$K$5:$K$1004))</x:f>
      </x:c>
    </x:row>
    <x:row r="125">
      <x:c r="A125" s="98"/>
      <x:c r="B125" s="99"/>
      <x:c r="C125" s="99"/>
      <x:c r="D125" s="99"/>
      <x:c r="E125" s="80"/>
      <x:c r="F125" s="99"/>
      <x:c r="G125" s="99"/>
      <x:c r="H125" s="99"/>
      <x:c r="I125" s="99"/>
      <x:c r="J125" s="100"/>
      <x:c r="K125" s="100"/>
      <x:c r="L125" s="99"/>
      <x:c r="M125" s="99"/>
      <x:c r="N125" s="99"/>
      <x:c r="O125" s="99"/>
      <x:c r="P125" s="99"/>
      <x:c r="Q125" s="101" t="str">
        <x:f>IF(B125="","",SUMIF($B$5:$B$1004,B125,$J$5:$J$1004)-SUMIF($B$5:$B$1004,B125,$K$5:$K$1004))</x:f>
      </x:c>
    </x:row>
    <x:row r="126">
      <x:c r="A126" s="98"/>
      <x:c r="B126" s="99"/>
      <x:c r="C126" s="99"/>
      <x:c r="D126" s="99"/>
      <x:c r="E126" s="80"/>
      <x:c r="F126" s="99"/>
      <x:c r="G126" s="99"/>
      <x:c r="H126" s="99"/>
      <x:c r="I126" s="99"/>
      <x:c r="J126" s="100"/>
      <x:c r="K126" s="100"/>
      <x:c r="L126" s="99"/>
      <x:c r="M126" s="99"/>
      <x:c r="N126" s="99"/>
      <x:c r="O126" s="99"/>
      <x:c r="P126" s="99"/>
      <x:c r="Q126" s="101" t="str">
        <x:f>IF(B126="","",SUMIF($B$5:$B$1004,B126,$J$5:$J$1004)-SUMIF($B$5:$B$1004,B126,$K$5:$K$1004))</x:f>
      </x:c>
    </x:row>
    <x:row r="127">
      <x:c r="A127" s="98"/>
      <x:c r="B127" s="99"/>
      <x:c r="C127" s="99"/>
      <x:c r="D127" s="99"/>
      <x:c r="E127" s="80"/>
      <x:c r="F127" s="99"/>
      <x:c r="G127" s="99"/>
      <x:c r="H127" s="99"/>
      <x:c r="I127" s="99"/>
      <x:c r="J127" s="100"/>
      <x:c r="K127" s="100"/>
      <x:c r="L127" s="99"/>
      <x:c r="M127" s="99"/>
      <x:c r="N127" s="99"/>
      <x:c r="O127" s="99"/>
      <x:c r="P127" s="99"/>
      <x:c r="Q127" s="101" t="str">
        <x:f>IF(B127="","",SUMIF($B$5:$B$1004,B127,$J$5:$J$1004)-SUMIF($B$5:$B$1004,B127,$K$5:$K$1004))</x:f>
      </x:c>
    </x:row>
    <x:row r="128">
      <x:c r="A128" s="98"/>
      <x:c r="B128" s="99"/>
      <x:c r="C128" s="99"/>
      <x:c r="D128" s="99"/>
      <x:c r="E128" s="80"/>
      <x:c r="F128" s="99"/>
      <x:c r="G128" s="99"/>
      <x:c r="H128" s="99"/>
      <x:c r="I128" s="99"/>
      <x:c r="J128" s="100"/>
      <x:c r="K128" s="100"/>
      <x:c r="L128" s="99"/>
      <x:c r="M128" s="99"/>
      <x:c r="N128" s="99"/>
      <x:c r="O128" s="99"/>
      <x:c r="P128" s="99"/>
      <x:c r="Q128" s="101" t="str">
        <x:f>IF(B128="","",SUMIF($B$5:$B$1004,B128,$J$5:$J$1004)-SUMIF($B$5:$B$1004,B128,$K$5:$K$1004))</x:f>
      </x:c>
    </x:row>
    <x:row r="129">
      <x:c r="A129" s="98"/>
      <x:c r="B129" s="99"/>
      <x:c r="C129" s="99"/>
      <x:c r="D129" s="99"/>
      <x:c r="E129" s="80"/>
      <x:c r="F129" s="99"/>
      <x:c r="G129" s="99"/>
      <x:c r="H129" s="99"/>
      <x:c r="I129" s="99"/>
      <x:c r="J129" s="100"/>
      <x:c r="K129" s="100"/>
      <x:c r="L129" s="99"/>
      <x:c r="M129" s="99"/>
      <x:c r="N129" s="99"/>
      <x:c r="O129" s="99"/>
      <x:c r="P129" s="99"/>
      <x:c r="Q129" s="101" t="str">
        <x:f>IF(B129="","",SUMIF($B$5:$B$1004,B129,$J$5:$J$1004)-SUMIF($B$5:$B$1004,B129,$K$5:$K$1004))</x:f>
      </x:c>
    </x:row>
    <x:row r="130">
      <x:c r="A130" s="98"/>
      <x:c r="B130" s="99"/>
      <x:c r="C130" s="99"/>
      <x:c r="D130" s="99"/>
      <x:c r="E130" s="80"/>
      <x:c r="F130" s="99"/>
      <x:c r="G130" s="99"/>
      <x:c r="H130" s="99"/>
      <x:c r="I130" s="99"/>
      <x:c r="J130" s="100"/>
      <x:c r="K130" s="100"/>
      <x:c r="L130" s="99"/>
      <x:c r="M130" s="99"/>
      <x:c r="N130" s="99"/>
      <x:c r="O130" s="99"/>
      <x:c r="P130" s="99"/>
      <x:c r="Q130" s="101" t="str">
        <x:f>IF(B130="","",SUMIF($B$5:$B$1004,B130,$J$5:$J$1004)-SUMIF($B$5:$B$1004,B130,$K$5:$K$1004))</x:f>
      </x:c>
    </x:row>
    <x:row r="131">
      <x:c r="A131" s="98"/>
      <x:c r="B131" s="99"/>
      <x:c r="C131" s="99"/>
      <x:c r="D131" s="99"/>
      <x:c r="E131" s="80"/>
      <x:c r="F131" s="99"/>
      <x:c r="G131" s="99"/>
      <x:c r="H131" s="99"/>
      <x:c r="I131" s="99"/>
      <x:c r="J131" s="100"/>
      <x:c r="K131" s="100"/>
      <x:c r="L131" s="99"/>
      <x:c r="M131" s="99"/>
      <x:c r="N131" s="99"/>
      <x:c r="O131" s="99"/>
      <x:c r="P131" s="99"/>
      <x:c r="Q131" s="101" t="str">
        <x:f>IF(B131="","",SUMIF($B$5:$B$1004,B131,$J$5:$J$1004)-SUMIF($B$5:$B$1004,B131,$K$5:$K$1004))</x:f>
      </x:c>
    </x:row>
    <x:row r="132">
      <x:c r="A132" s="98"/>
      <x:c r="B132" s="99"/>
      <x:c r="C132" s="99"/>
      <x:c r="D132" s="99"/>
      <x:c r="E132" s="80"/>
      <x:c r="F132" s="99"/>
      <x:c r="G132" s="99"/>
      <x:c r="H132" s="99"/>
      <x:c r="I132" s="99"/>
      <x:c r="J132" s="100"/>
      <x:c r="K132" s="100"/>
      <x:c r="L132" s="99"/>
      <x:c r="M132" s="99"/>
      <x:c r="N132" s="99"/>
      <x:c r="O132" s="99"/>
      <x:c r="P132" s="99"/>
      <x:c r="Q132" s="101" t="str">
        <x:f>IF(B132="","",SUMIF($B$5:$B$1004,B132,$J$5:$J$1004)-SUMIF($B$5:$B$1004,B132,$K$5:$K$1004))</x:f>
      </x:c>
    </x:row>
    <x:row r="133">
      <x:c r="A133" s="98"/>
      <x:c r="B133" s="99"/>
      <x:c r="C133" s="99"/>
      <x:c r="D133" s="99"/>
      <x:c r="E133" s="80"/>
      <x:c r="F133" s="99"/>
      <x:c r="G133" s="99"/>
      <x:c r="H133" s="99"/>
      <x:c r="I133" s="99"/>
      <x:c r="J133" s="100"/>
      <x:c r="K133" s="100"/>
      <x:c r="L133" s="99"/>
      <x:c r="M133" s="99"/>
      <x:c r="N133" s="99"/>
      <x:c r="O133" s="99"/>
      <x:c r="P133" s="99"/>
      <x:c r="Q133" s="101" t="str">
        <x:f>IF(B133="","",SUMIF($B$5:$B$1004,B133,$J$5:$J$1004)-SUMIF($B$5:$B$1004,B133,$K$5:$K$1004))</x:f>
      </x:c>
    </x:row>
    <x:row r="134">
      <x:c r="A134" s="98"/>
      <x:c r="B134" s="99"/>
      <x:c r="C134" s="99"/>
      <x:c r="D134" s="99"/>
      <x:c r="E134" s="80"/>
      <x:c r="F134" s="99"/>
      <x:c r="G134" s="99"/>
      <x:c r="H134" s="99"/>
      <x:c r="I134" s="99"/>
      <x:c r="J134" s="100"/>
      <x:c r="K134" s="100"/>
      <x:c r="L134" s="99"/>
      <x:c r="M134" s="99"/>
      <x:c r="N134" s="99"/>
      <x:c r="O134" s="99"/>
      <x:c r="P134" s="99"/>
      <x:c r="Q134" s="101" t="str">
        <x:f>IF(B134="","",SUMIF($B$5:$B$1004,B134,$J$5:$J$1004)-SUMIF($B$5:$B$1004,B134,$K$5:$K$1004))</x:f>
      </x:c>
    </x:row>
    <x:row r="135">
      <x:c r="A135" s="98"/>
      <x:c r="B135" s="99"/>
      <x:c r="C135" s="99"/>
      <x:c r="D135" s="99"/>
      <x:c r="E135" s="80"/>
      <x:c r="F135" s="99"/>
      <x:c r="G135" s="99"/>
      <x:c r="H135" s="99"/>
      <x:c r="I135" s="99"/>
      <x:c r="J135" s="100"/>
      <x:c r="K135" s="100"/>
      <x:c r="L135" s="99"/>
      <x:c r="M135" s="99"/>
      <x:c r="N135" s="99"/>
      <x:c r="O135" s="99"/>
      <x:c r="P135" s="99"/>
      <x:c r="Q135" s="101" t="str">
        <x:f>IF(B135="","",SUMIF($B$5:$B$1004,B135,$J$5:$J$1004)-SUMIF($B$5:$B$1004,B135,$K$5:$K$1004))</x:f>
      </x:c>
    </x:row>
    <x:row r="136">
      <x:c r="A136" s="98"/>
      <x:c r="B136" s="99"/>
      <x:c r="C136" s="99"/>
      <x:c r="D136" s="99"/>
      <x:c r="E136" s="80"/>
      <x:c r="F136" s="99"/>
      <x:c r="G136" s="99"/>
      <x:c r="H136" s="99"/>
      <x:c r="I136" s="99"/>
      <x:c r="J136" s="100"/>
      <x:c r="K136" s="100"/>
      <x:c r="L136" s="99"/>
      <x:c r="M136" s="99"/>
      <x:c r="N136" s="99"/>
      <x:c r="O136" s="99"/>
      <x:c r="P136" s="99"/>
      <x:c r="Q136" s="101" t="str">
        <x:f>IF(B136="","",SUMIF($B$5:$B$1004,B136,$J$5:$J$1004)-SUMIF($B$5:$B$1004,B136,$K$5:$K$1004))</x:f>
      </x:c>
    </x:row>
    <x:row r="137">
      <x:c r="A137" s="98"/>
      <x:c r="B137" s="99"/>
      <x:c r="C137" s="99"/>
      <x:c r="D137" s="99"/>
      <x:c r="E137" s="80"/>
      <x:c r="F137" s="99"/>
      <x:c r="G137" s="99"/>
      <x:c r="H137" s="99"/>
      <x:c r="I137" s="99"/>
      <x:c r="J137" s="100"/>
      <x:c r="K137" s="100"/>
      <x:c r="L137" s="99"/>
      <x:c r="M137" s="99"/>
      <x:c r="N137" s="99"/>
      <x:c r="O137" s="99"/>
      <x:c r="P137" s="99"/>
      <x:c r="Q137" s="101" t="str">
        <x:f>IF(B137="","",SUMIF($B$5:$B$1004,B137,$J$5:$J$1004)-SUMIF($B$5:$B$1004,B137,$K$5:$K$1004))</x:f>
      </x:c>
    </x:row>
    <x:row r="138">
      <x:c r="A138" s="98"/>
      <x:c r="B138" s="99"/>
      <x:c r="C138" s="99"/>
      <x:c r="D138" s="99"/>
      <x:c r="E138" s="80"/>
      <x:c r="F138" s="99"/>
      <x:c r="G138" s="99"/>
      <x:c r="H138" s="99"/>
      <x:c r="I138" s="99"/>
      <x:c r="J138" s="100"/>
      <x:c r="K138" s="100"/>
      <x:c r="L138" s="99"/>
      <x:c r="M138" s="99"/>
      <x:c r="N138" s="99"/>
      <x:c r="O138" s="99"/>
      <x:c r="P138" s="99"/>
      <x:c r="Q138" s="101" t="str">
        <x:f>IF(B138="","",SUMIF($B$5:$B$1004,B138,$J$5:$J$1004)-SUMIF($B$5:$B$1004,B138,$K$5:$K$1004))</x:f>
      </x:c>
    </x:row>
    <x:row r="139">
      <x:c r="A139" s="98"/>
      <x:c r="B139" s="99"/>
      <x:c r="C139" s="99"/>
      <x:c r="D139" s="99"/>
      <x:c r="E139" s="80"/>
      <x:c r="F139" s="99"/>
      <x:c r="G139" s="99"/>
      <x:c r="H139" s="99"/>
      <x:c r="I139" s="99"/>
      <x:c r="J139" s="100"/>
      <x:c r="K139" s="100"/>
      <x:c r="L139" s="99"/>
      <x:c r="M139" s="99"/>
      <x:c r="N139" s="99"/>
      <x:c r="O139" s="99"/>
      <x:c r="P139" s="99"/>
      <x:c r="Q139" s="101" t="str">
        <x:f>IF(B139="","",SUMIF($B$5:$B$1004,B139,$J$5:$J$1004)-SUMIF($B$5:$B$1004,B139,$K$5:$K$1004))</x:f>
      </x:c>
    </x:row>
    <x:row r="140">
      <x:c r="A140" s="98"/>
      <x:c r="B140" s="99"/>
      <x:c r="C140" s="99"/>
      <x:c r="D140" s="99"/>
      <x:c r="E140" s="80"/>
      <x:c r="F140" s="99"/>
      <x:c r="G140" s="99"/>
      <x:c r="H140" s="99"/>
      <x:c r="I140" s="99"/>
      <x:c r="J140" s="100"/>
      <x:c r="K140" s="100"/>
      <x:c r="L140" s="99"/>
      <x:c r="M140" s="99"/>
      <x:c r="N140" s="99"/>
      <x:c r="O140" s="99"/>
      <x:c r="P140" s="99"/>
      <x:c r="Q140" s="101" t="str">
        <x:f>IF(B140="","",SUMIF($B$5:$B$1004,B140,$J$5:$J$1004)-SUMIF($B$5:$B$1004,B140,$K$5:$K$1004))</x:f>
      </x:c>
    </x:row>
    <x:row r="141">
      <x:c r="A141" s="98"/>
      <x:c r="B141" s="99"/>
      <x:c r="C141" s="99"/>
      <x:c r="D141" s="99"/>
      <x:c r="E141" s="80"/>
      <x:c r="F141" s="99"/>
      <x:c r="G141" s="99"/>
      <x:c r="H141" s="99"/>
      <x:c r="I141" s="99"/>
      <x:c r="J141" s="100"/>
      <x:c r="K141" s="100"/>
      <x:c r="L141" s="99"/>
      <x:c r="M141" s="99"/>
      <x:c r="N141" s="99"/>
      <x:c r="O141" s="99"/>
      <x:c r="P141" s="99"/>
      <x:c r="Q141" s="101" t="str">
        <x:f>IF(B141="","",SUMIF($B$5:$B$1004,B141,$J$5:$J$1004)-SUMIF($B$5:$B$1004,B141,$K$5:$K$1004))</x:f>
      </x:c>
    </x:row>
    <x:row r="142">
      <x:c r="A142" s="98"/>
      <x:c r="B142" s="99"/>
      <x:c r="C142" s="99"/>
      <x:c r="D142" s="99"/>
      <x:c r="E142" s="80"/>
      <x:c r="F142" s="99"/>
      <x:c r="G142" s="99"/>
      <x:c r="H142" s="99"/>
      <x:c r="I142" s="99"/>
      <x:c r="J142" s="100"/>
      <x:c r="K142" s="100"/>
      <x:c r="L142" s="99"/>
      <x:c r="M142" s="99"/>
      <x:c r="N142" s="99"/>
      <x:c r="O142" s="99"/>
      <x:c r="P142" s="99"/>
      <x:c r="Q142" s="101" t="str">
        <x:f>IF(B142="","",SUMIF($B$5:$B$1004,B142,$J$5:$J$1004)-SUMIF($B$5:$B$1004,B142,$K$5:$K$1004))</x:f>
      </x:c>
    </x:row>
    <x:row r="143">
      <x:c r="A143" s="98"/>
      <x:c r="B143" s="99"/>
      <x:c r="C143" s="99"/>
      <x:c r="D143" s="99"/>
      <x:c r="E143" s="80"/>
      <x:c r="F143" s="99"/>
      <x:c r="G143" s="99"/>
      <x:c r="H143" s="99"/>
      <x:c r="I143" s="99"/>
      <x:c r="J143" s="100"/>
      <x:c r="K143" s="100"/>
      <x:c r="L143" s="99"/>
      <x:c r="M143" s="99"/>
      <x:c r="N143" s="99"/>
      <x:c r="O143" s="99"/>
      <x:c r="P143" s="99"/>
      <x:c r="Q143" s="101" t="str">
        <x:f>IF(B143="","",SUMIF($B$5:$B$1004,B143,$J$5:$J$1004)-SUMIF($B$5:$B$1004,B143,$K$5:$K$1004))</x:f>
      </x:c>
    </x:row>
    <x:row r="144">
      <x:c r="A144" s="98"/>
      <x:c r="B144" s="99"/>
      <x:c r="C144" s="99"/>
      <x:c r="D144" s="99"/>
      <x:c r="E144" s="80"/>
      <x:c r="F144" s="99"/>
      <x:c r="G144" s="99"/>
      <x:c r="H144" s="99"/>
      <x:c r="I144" s="99"/>
      <x:c r="J144" s="100"/>
      <x:c r="K144" s="100"/>
      <x:c r="L144" s="99"/>
      <x:c r="M144" s="99"/>
      <x:c r="N144" s="99"/>
      <x:c r="O144" s="99"/>
      <x:c r="P144" s="99"/>
      <x:c r="Q144" s="101" t="str">
        <x:f>IF(B144="","",SUMIF($B$5:$B$1004,B144,$J$5:$J$1004)-SUMIF($B$5:$B$1004,B144,$K$5:$K$1004))</x:f>
      </x:c>
    </x:row>
    <x:row r="145">
      <x:c r="A145" s="98"/>
      <x:c r="B145" s="99"/>
      <x:c r="C145" s="99"/>
      <x:c r="D145" s="99"/>
      <x:c r="E145" s="80"/>
      <x:c r="F145" s="99"/>
      <x:c r="G145" s="99"/>
      <x:c r="H145" s="99"/>
      <x:c r="I145" s="99"/>
      <x:c r="J145" s="100"/>
      <x:c r="K145" s="100"/>
      <x:c r="L145" s="99"/>
      <x:c r="M145" s="99"/>
      <x:c r="N145" s="99"/>
      <x:c r="O145" s="99"/>
      <x:c r="P145" s="99"/>
      <x:c r="Q145" s="101" t="str">
        <x:f>IF(B145="","",SUMIF($B$5:$B$1004,B145,$J$5:$J$1004)-SUMIF($B$5:$B$1004,B145,$K$5:$K$1004))</x:f>
      </x:c>
    </x:row>
    <x:row r="146">
      <x:c r="A146" s="98"/>
      <x:c r="B146" s="99"/>
      <x:c r="C146" s="99"/>
      <x:c r="D146" s="99"/>
      <x:c r="E146" s="80"/>
      <x:c r="F146" s="99"/>
      <x:c r="G146" s="99"/>
      <x:c r="H146" s="99"/>
      <x:c r="I146" s="99"/>
      <x:c r="J146" s="100"/>
      <x:c r="K146" s="100"/>
      <x:c r="L146" s="99"/>
      <x:c r="M146" s="99"/>
      <x:c r="N146" s="99"/>
      <x:c r="O146" s="99"/>
      <x:c r="P146" s="99"/>
      <x:c r="Q146" s="101" t="str">
        <x:f>IF(B146="","",SUMIF($B$5:$B$1004,B146,$J$5:$J$1004)-SUMIF($B$5:$B$1004,B146,$K$5:$K$1004))</x:f>
      </x:c>
    </x:row>
    <x:row r="147">
      <x:c r="A147" s="98"/>
      <x:c r="B147" s="99"/>
      <x:c r="C147" s="99"/>
      <x:c r="D147" s="99"/>
      <x:c r="E147" s="80"/>
      <x:c r="F147" s="99"/>
      <x:c r="G147" s="99"/>
      <x:c r="H147" s="99"/>
      <x:c r="I147" s="99"/>
      <x:c r="J147" s="100"/>
      <x:c r="K147" s="100"/>
      <x:c r="L147" s="99"/>
      <x:c r="M147" s="99"/>
      <x:c r="N147" s="99"/>
      <x:c r="O147" s="99"/>
      <x:c r="P147" s="99"/>
      <x:c r="Q147" s="101" t="str">
        <x:f>IF(B147="","",SUMIF($B$5:$B$1004,B147,$J$5:$J$1004)-SUMIF($B$5:$B$1004,B147,$K$5:$K$1004))</x:f>
      </x:c>
    </x:row>
    <x:row r="148">
      <x:c r="A148" s="98"/>
      <x:c r="B148" s="99"/>
      <x:c r="C148" s="99"/>
      <x:c r="D148" s="99"/>
      <x:c r="E148" s="80"/>
      <x:c r="F148" s="99"/>
      <x:c r="G148" s="99"/>
      <x:c r="H148" s="99"/>
      <x:c r="I148" s="99"/>
      <x:c r="J148" s="100"/>
      <x:c r="K148" s="100"/>
      <x:c r="L148" s="99"/>
      <x:c r="M148" s="99"/>
      <x:c r="N148" s="99"/>
      <x:c r="O148" s="99"/>
      <x:c r="P148" s="99"/>
      <x:c r="Q148" s="101" t="str">
        <x:f>IF(B148="","",SUMIF($B$5:$B$1004,B148,$J$5:$J$1004)-SUMIF($B$5:$B$1004,B148,$K$5:$K$1004))</x:f>
      </x:c>
    </x:row>
    <x:row r="149">
      <x:c r="A149" s="98"/>
      <x:c r="B149" s="99"/>
      <x:c r="C149" s="99"/>
      <x:c r="D149" s="99"/>
      <x:c r="E149" s="80"/>
      <x:c r="F149" s="99"/>
      <x:c r="G149" s="99"/>
      <x:c r="H149" s="99"/>
      <x:c r="I149" s="99"/>
      <x:c r="J149" s="100"/>
      <x:c r="K149" s="100"/>
      <x:c r="L149" s="99"/>
      <x:c r="M149" s="99"/>
      <x:c r="N149" s="99"/>
      <x:c r="O149" s="99"/>
      <x:c r="P149" s="99"/>
      <x:c r="Q149" s="101" t="str">
        <x:f>IF(B149="","",SUMIF($B$5:$B$1004,B149,$J$5:$J$1004)-SUMIF($B$5:$B$1004,B149,$K$5:$K$1004))</x:f>
      </x:c>
    </x:row>
    <x:row r="150">
      <x:c r="A150" s="98"/>
      <x:c r="B150" s="99"/>
      <x:c r="C150" s="99"/>
      <x:c r="D150" s="99"/>
      <x:c r="E150" s="80"/>
      <x:c r="F150" s="99"/>
      <x:c r="G150" s="99"/>
      <x:c r="H150" s="99"/>
      <x:c r="I150" s="99"/>
      <x:c r="J150" s="100"/>
      <x:c r="K150" s="100"/>
      <x:c r="L150" s="99"/>
      <x:c r="M150" s="99"/>
      <x:c r="N150" s="99"/>
      <x:c r="O150" s="99"/>
      <x:c r="P150" s="99"/>
      <x:c r="Q150" s="101" t="str">
        <x:f>IF(B150="","",SUMIF($B$5:$B$1004,B150,$J$5:$J$1004)-SUMIF($B$5:$B$1004,B150,$K$5:$K$1004))</x:f>
      </x:c>
    </x:row>
    <x:row r="151">
      <x:c r="A151" s="98"/>
      <x:c r="B151" s="99"/>
      <x:c r="C151" s="99"/>
      <x:c r="D151" s="99"/>
      <x:c r="E151" s="80"/>
      <x:c r="F151" s="99"/>
      <x:c r="G151" s="99"/>
      <x:c r="H151" s="99"/>
      <x:c r="I151" s="99"/>
      <x:c r="J151" s="100"/>
      <x:c r="K151" s="100"/>
      <x:c r="L151" s="99"/>
      <x:c r="M151" s="99"/>
      <x:c r="N151" s="99"/>
      <x:c r="O151" s="99"/>
      <x:c r="P151" s="99"/>
      <x:c r="Q151" s="101" t="str">
        <x:f>IF(B151="","",SUMIF($B$5:$B$1004,B151,$J$5:$J$1004)-SUMIF($B$5:$B$1004,B151,$K$5:$K$1004))</x:f>
      </x:c>
    </x:row>
    <x:row r="152">
      <x:c r="A152" s="98"/>
      <x:c r="B152" s="99"/>
      <x:c r="C152" s="99"/>
      <x:c r="D152" s="99"/>
      <x:c r="E152" s="80"/>
      <x:c r="F152" s="99"/>
      <x:c r="G152" s="99"/>
      <x:c r="H152" s="99"/>
      <x:c r="I152" s="99"/>
      <x:c r="J152" s="100"/>
      <x:c r="K152" s="100"/>
      <x:c r="L152" s="99"/>
      <x:c r="M152" s="99"/>
      <x:c r="N152" s="99"/>
      <x:c r="O152" s="99"/>
      <x:c r="P152" s="99"/>
      <x:c r="Q152" s="101" t="str">
        <x:f>IF(B152="","",SUMIF($B$5:$B$1004,B152,$J$5:$J$1004)-SUMIF($B$5:$B$1004,B152,$K$5:$K$1004))</x:f>
      </x:c>
    </x:row>
    <x:row r="153">
      <x:c r="A153" s="98"/>
      <x:c r="B153" s="99"/>
      <x:c r="C153" s="99"/>
      <x:c r="D153" s="99"/>
      <x:c r="E153" s="80"/>
      <x:c r="F153" s="99"/>
      <x:c r="G153" s="99"/>
      <x:c r="H153" s="99"/>
      <x:c r="I153" s="99"/>
      <x:c r="J153" s="100"/>
      <x:c r="K153" s="100"/>
      <x:c r="L153" s="99"/>
      <x:c r="M153" s="99"/>
      <x:c r="N153" s="99"/>
      <x:c r="O153" s="99"/>
      <x:c r="P153" s="99"/>
      <x:c r="Q153" s="101" t="str">
        <x:f>IF(B153="","",SUMIF($B$5:$B$1004,B153,$J$5:$J$1004)-SUMIF($B$5:$B$1004,B153,$K$5:$K$1004))</x:f>
      </x:c>
    </x:row>
    <x:row r="154">
      <x:c r="A154" s="98"/>
      <x:c r="B154" s="99"/>
      <x:c r="C154" s="99"/>
      <x:c r="D154" s="99"/>
      <x:c r="E154" s="80"/>
      <x:c r="F154" s="99"/>
      <x:c r="G154" s="99"/>
      <x:c r="H154" s="99"/>
      <x:c r="I154" s="99"/>
      <x:c r="J154" s="100"/>
      <x:c r="K154" s="100"/>
      <x:c r="L154" s="99"/>
      <x:c r="M154" s="99"/>
      <x:c r="N154" s="99"/>
      <x:c r="O154" s="99"/>
      <x:c r="P154" s="99"/>
      <x:c r="Q154" s="101" t="str">
        <x:f>IF(B154="","",SUMIF($B$5:$B$1004,B154,$J$5:$J$1004)-SUMIF($B$5:$B$1004,B154,$K$5:$K$1004))</x:f>
      </x:c>
    </x:row>
    <x:row r="155">
      <x:c r="A155" s="98"/>
      <x:c r="B155" s="99"/>
      <x:c r="C155" s="99"/>
      <x:c r="D155" s="99"/>
      <x:c r="E155" s="80"/>
      <x:c r="F155" s="99"/>
      <x:c r="G155" s="99"/>
      <x:c r="H155" s="99"/>
      <x:c r="I155" s="99"/>
      <x:c r="J155" s="100"/>
      <x:c r="K155" s="100"/>
      <x:c r="L155" s="99"/>
      <x:c r="M155" s="99"/>
      <x:c r="N155" s="99"/>
      <x:c r="O155" s="99"/>
      <x:c r="P155" s="99"/>
      <x:c r="Q155" s="101" t="str">
        <x:f>IF(B155="","",SUMIF($B$5:$B$1004,B155,$J$5:$J$1004)-SUMIF($B$5:$B$1004,B155,$K$5:$K$1004))</x:f>
      </x:c>
    </x:row>
    <x:row r="156">
      <x:c r="A156" s="98"/>
      <x:c r="B156" s="99"/>
      <x:c r="C156" s="99"/>
      <x:c r="D156" s="99"/>
      <x:c r="E156" s="80"/>
      <x:c r="F156" s="99"/>
      <x:c r="G156" s="99"/>
      <x:c r="H156" s="99"/>
      <x:c r="I156" s="99"/>
      <x:c r="J156" s="100"/>
      <x:c r="K156" s="100"/>
      <x:c r="L156" s="99"/>
      <x:c r="M156" s="99"/>
      <x:c r="N156" s="99"/>
      <x:c r="O156" s="99"/>
      <x:c r="P156" s="99"/>
      <x:c r="Q156" s="101" t="str">
        <x:f>IF(B156="","",SUMIF($B$5:$B$1004,B156,$J$5:$J$1004)-SUMIF($B$5:$B$1004,B156,$K$5:$K$1004))</x:f>
      </x:c>
    </x:row>
    <x:row r="157">
      <x:c r="A157" s="98"/>
      <x:c r="B157" s="99"/>
      <x:c r="C157" s="99"/>
      <x:c r="D157" s="99"/>
      <x:c r="E157" s="80"/>
      <x:c r="F157" s="99"/>
      <x:c r="G157" s="99"/>
      <x:c r="H157" s="99"/>
      <x:c r="I157" s="99"/>
      <x:c r="J157" s="100"/>
      <x:c r="K157" s="100"/>
      <x:c r="L157" s="99"/>
      <x:c r="M157" s="99"/>
      <x:c r="N157" s="99"/>
      <x:c r="O157" s="99"/>
      <x:c r="P157" s="99"/>
      <x:c r="Q157" s="101" t="str">
        <x:f>IF(B157="","",SUMIF($B$5:$B$1004,B157,$J$5:$J$1004)-SUMIF($B$5:$B$1004,B157,$K$5:$K$1004))</x:f>
      </x:c>
    </x:row>
    <x:row r="158">
      <x:c r="A158" s="98"/>
      <x:c r="B158" s="99"/>
      <x:c r="C158" s="99"/>
      <x:c r="D158" s="99"/>
      <x:c r="E158" s="80"/>
      <x:c r="F158" s="99"/>
      <x:c r="G158" s="99"/>
      <x:c r="H158" s="99"/>
      <x:c r="I158" s="99"/>
      <x:c r="J158" s="100"/>
      <x:c r="K158" s="100"/>
      <x:c r="L158" s="99"/>
      <x:c r="M158" s="99"/>
      <x:c r="N158" s="99"/>
      <x:c r="O158" s="99"/>
      <x:c r="P158" s="99"/>
      <x:c r="Q158" s="101" t="str">
        <x:f>IF(B158="","",SUMIF($B$5:$B$1004,B158,$J$5:$J$1004)-SUMIF($B$5:$B$1004,B158,$K$5:$K$1004))</x:f>
      </x:c>
    </x:row>
    <x:row r="159">
      <x:c r="A159" s="98"/>
      <x:c r="B159" s="99"/>
      <x:c r="C159" s="99"/>
      <x:c r="D159" s="99"/>
      <x:c r="E159" s="80"/>
      <x:c r="F159" s="99"/>
      <x:c r="G159" s="99"/>
      <x:c r="H159" s="99"/>
      <x:c r="I159" s="99"/>
      <x:c r="J159" s="100"/>
      <x:c r="K159" s="100"/>
      <x:c r="L159" s="99"/>
      <x:c r="M159" s="99"/>
      <x:c r="N159" s="99"/>
      <x:c r="O159" s="99"/>
      <x:c r="P159" s="99"/>
      <x:c r="Q159" s="101" t="str">
        <x:f>IF(B159="","",SUMIF($B$5:$B$1004,B159,$J$5:$J$1004)-SUMIF($B$5:$B$1004,B159,$K$5:$K$1004))</x:f>
      </x:c>
    </x:row>
    <x:row r="160">
      <x:c r="A160" s="98"/>
      <x:c r="B160" s="99"/>
      <x:c r="C160" s="99"/>
      <x:c r="D160" s="99"/>
      <x:c r="E160" s="80"/>
      <x:c r="F160" s="99"/>
      <x:c r="G160" s="99"/>
      <x:c r="H160" s="99"/>
      <x:c r="I160" s="99"/>
      <x:c r="J160" s="100"/>
      <x:c r="K160" s="100"/>
      <x:c r="L160" s="99"/>
      <x:c r="M160" s="99"/>
      <x:c r="N160" s="99"/>
      <x:c r="O160" s="99"/>
      <x:c r="P160" s="99"/>
      <x:c r="Q160" s="101" t="str">
        <x:f>IF(B160="","",SUMIF($B$5:$B$1004,B160,$J$5:$J$1004)-SUMIF($B$5:$B$1004,B160,$K$5:$K$1004))</x:f>
      </x:c>
    </x:row>
    <x:row r="161">
      <x:c r="A161" s="98"/>
      <x:c r="B161" s="99"/>
      <x:c r="C161" s="99"/>
      <x:c r="D161" s="99"/>
      <x:c r="E161" s="80"/>
      <x:c r="F161" s="99"/>
      <x:c r="G161" s="99"/>
      <x:c r="H161" s="99"/>
      <x:c r="I161" s="99"/>
      <x:c r="J161" s="100"/>
      <x:c r="K161" s="100"/>
      <x:c r="L161" s="99"/>
      <x:c r="M161" s="99"/>
      <x:c r="N161" s="99"/>
      <x:c r="O161" s="99"/>
      <x:c r="P161" s="99"/>
      <x:c r="Q161" s="101" t="str">
        <x:f>IF(B161="","",SUMIF($B$5:$B$1004,B161,$J$5:$J$1004)-SUMIF($B$5:$B$1004,B161,$K$5:$K$1004))</x:f>
      </x:c>
    </x:row>
    <x:row r="162">
      <x:c r="A162" s="98"/>
      <x:c r="B162" s="99"/>
      <x:c r="C162" s="99"/>
      <x:c r="D162" s="99"/>
      <x:c r="E162" s="80"/>
      <x:c r="F162" s="99"/>
      <x:c r="G162" s="99"/>
      <x:c r="H162" s="99"/>
      <x:c r="I162" s="99"/>
      <x:c r="J162" s="100"/>
      <x:c r="K162" s="100"/>
      <x:c r="L162" s="99"/>
      <x:c r="M162" s="99"/>
      <x:c r="N162" s="99"/>
      <x:c r="O162" s="99"/>
      <x:c r="P162" s="99"/>
      <x:c r="Q162" s="101" t="str">
        <x:f>IF(B162="","",SUMIF($B$5:$B$1004,B162,$J$5:$J$1004)-SUMIF($B$5:$B$1004,B162,$K$5:$K$1004))</x:f>
      </x:c>
    </x:row>
    <x:row r="163">
      <x:c r="A163" s="98"/>
      <x:c r="B163" s="99"/>
      <x:c r="C163" s="99"/>
      <x:c r="D163" s="99"/>
      <x:c r="E163" s="80"/>
      <x:c r="F163" s="99"/>
      <x:c r="G163" s="99"/>
      <x:c r="H163" s="99"/>
      <x:c r="I163" s="99"/>
      <x:c r="J163" s="100"/>
      <x:c r="K163" s="100"/>
      <x:c r="L163" s="99"/>
      <x:c r="M163" s="99"/>
      <x:c r="N163" s="99"/>
      <x:c r="O163" s="99"/>
      <x:c r="P163" s="99"/>
      <x:c r="Q163" s="101" t="str">
        <x:f>IF(B163="","",SUMIF($B$5:$B$1004,B163,$J$5:$J$1004)-SUMIF($B$5:$B$1004,B163,$K$5:$K$1004))</x:f>
      </x:c>
    </x:row>
    <x:row r="164">
      <x:c r="A164" s="98"/>
      <x:c r="B164" s="99"/>
      <x:c r="C164" s="99"/>
      <x:c r="D164" s="99"/>
      <x:c r="E164" s="80"/>
      <x:c r="F164" s="99"/>
      <x:c r="G164" s="99"/>
      <x:c r="H164" s="99"/>
      <x:c r="I164" s="99"/>
      <x:c r="J164" s="100"/>
      <x:c r="K164" s="100"/>
      <x:c r="L164" s="99"/>
      <x:c r="M164" s="99"/>
      <x:c r="N164" s="99"/>
      <x:c r="O164" s="99"/>
      <x:c r="P164" s="99"/>
      <x:c r="Q164" s="101" t="str">
        <x:f>IF(B164="","",SUMIF($B$5:$B$1004,B164,$J$5:$J$1004)-SUMIF($B$5:$B$1004,B164,$K$5:$K$1004))</x:f>
      </x:c>
    </x:row>
    <x:row r="165">
      <x:c r="A165" s="98"/>
      <x:c r="B165" s="99"/>
      <x:c r="C165" s="99"/>
      <x:c r="D165" s="99"/>
      <x:c r="E165" s="80"/>
      <x:c r="F165" s="99"/>
      <x:c r="G165" s="99"/>
      <x:c r="H165" s="99"/>
      <x:c r="I165" s="99"/>
      <x:c r="J165" s="100"/>
      <x:c r="K165" s="100"/>
      <x:c r="L165" s="99"/>
      <x:c r="M165" s="99"/>
      <x:c r="N165" s="99"/>
      <x:c r="O165" s="99"/>
      <x:c r="P165" s="99"/>
      <x:c r="Q165" s="101" t="str">
        <x:f>IF(B165="","",SUMIF($B$5:$B$1004,B165,$J$5:$J$1004)-SUMIF($B$5:$B$1004,B165,$K$5:$K$1004))</x:f>
      </x:c>
    </x:row>
    <x:row r="166">
      <x:c r="A166" s="98"/>
      <x:c r="B166" s="99"/>
      <x:c r="C166" s="99"/>
      <x:c r="D166" s="99"/>
      <x:c r="E166" s="80"/>
      <x:c r="F166" s="99"/>
      <x:c r="G166" s="99"/>
      <x:c r="H166" s="99"/>
      <x:c r="I166" s="99"/>
      <x:c r="J166" s="100"/>
      <x:c r="K166" s="100"/>
      <x:c r="L166" s="99"/>
      <x:c r="M166" s="99"/>
      <x:c r="N166" s="99"/>
      <x:c r="O166" s="99"/>
      <x:c r="P166" s="99"/>
      <x:c r="Q166" s="101" t="str">
        <x:f>IF(B166="","",SUMIF($B$5:$B$1004,B166,$J$5:$J$1004)-SUMIF($B$5:$B$1004,B166,$K$5:$K$1004))</x:f>
      </x:c>
    </x:row>
    <x:row r="167">
      <x:c r="A167" s="98"/>
      <x:c r="B167" s="99"/>
      <x:c r="C167" s="99"/>
      <x:c r="D167" s="99"/>
      <x:c r="E167" s="80"/>
      <x:c r="F167" s="99"/>
      <x:c r="G167" s="99"/>
      <x:c r="H167" s="99"/>
      <x:c r="I167" s="99"/>
      <x:c r="J167" s="100"/>
      <x:c r="K167" s="100"/>
      <x:c r="L167" s="99"/>
      <x:c r="M167" s="99"/>
      <x:c r="N167" s="99"/>
      <x:c r="O167" s="99"/>
      <x:c r="P167" s="99"/>
      <x:c r="Q167" s="101" t="str">
        <x:f>IF(B167="","",SUMIF($B$5:$B$1004,B167,$J$5:$J$1004)-SUMIF($B$5:$B$1004,B167,$K$5:$K$1004))</x:f>
      </x:c>
    </x:row>
    <x:row r="168">
      <x:c r="A168" s="98"/>
      <x:c r="B168" s="99"/>
      <x:c r="C168" s="99"/>
      <x:c r="D168" s="99"/>
      <x:c r="E168" s="80"/>
      <x:c r="F168" s="99"/>
      <x:c r="G168" s="99"/>
      <x:c r="H168" s="99"/>
      <x:c r="I168" s="99"/>
      <x:c r="J168" s="100"/>
      <x:c r="K168" s="100"/>
      <x:c r="L168" s="99"/>
      <x:c r="M168" s="99"/>
      <x:c r="N168" s="99"/>
      <x:c r="O168" s="99"/>
      <x:c r="P168" s="99"/>
      <x:c r="Q168" s="101" t="str">
        <x:f>IF(B168="","",SUMIF($B$5:$B$1004,B168,$J$5:$J$1004)-SUMIF($B$5:$B$1004,B168,$K$5:$K$1004))</x:f>
      </x:c>
    </x:row>
    <x:row r="169">
      <x:c r="A169" s="98"/>
      <x:c r="B169" s="99"/>
      <x:c r="C169" s="99"/>
      <x:c r="D169" s="99"/>
      <x:c r="E169" s="80"/>
      <x:c r="F169" s="99"/>
      <x:c r="G169" s="99"/>
      <x:c r="H169" s="99"/>
      <x:c r="I169" s="99"/>
      <x:c r="J169" s="100"/>
      <x:c r="K169" s="100"/>
      <x:c r="L169" s="99"/>
      <x:c r="M169" s="99"/>
      <x:c r="N169" s="99"/>
      <x:c r="O169" s="99"/>
      <x:c r="P169" s="99"/>
      <x:c r="Q169" s="101" t="str">
        <x:f>IF(B169="","",SUMIF($B$5:$B$1004,B169,$J$5:$J$1004)-SUMIF($B$5:$B$1004,B169,$K$5:$K$1004))</x:f>
      </x:c>
    </x:row>
    <x:row r="170">
      <x:c r="A170" s="98"/>
      <x:c r="B170" s="99"/>
      <x:c r="C170" s="99"/>
      <x:c r="D170" s="99"/>
      <x:c r="E170" s="80"/>
      <x:c r="F170" s="99"/>
      <x:c r="G170" s="99"/>
      <x:c r="H170" s="99"/>
      <x:c r="I170" s="99"/>
      <x:c r="J170" s="100"/>
      <x:c r="K170" s="100"/>
      <x:c r="L170" s="99"/>
      <x:c r="M170" s="99"/>
      <x:c r="N170" s="99"/>
      <x:c r="O170" s="99"/>
      <x:c r="P170" s="99"/>
      <x:c r="Q170" s="101" t="str">
        <x:f>IF(B170="","",SUMIF($B$5:$B$1004,B170,$J$5:$J$1004)-SUMIF($B$5:$B$1004,B170,$K$5:$K$1004))</x:f>
      </x:c>
    </x:row>
    <x:row r="171">
      <x:c r="A171" s="98"/>
      <x:c r="B171" s="99"/>
      <x:c r="C171" s="99"/>
      <x:c r="D171" s="99"/>
      <x:c r="E171" s="80"/>
      <x:c r="F171" s="99"/>
      <x:c r="G171" s="99"/>
      <x:c r="H171" s="99"/>
      <x:c r="I171" s="99"/>
      <x:c r="J171" s="100"/>
      <x:c r="K171" s="100"/>
      <x:c r="L171" s="99"/>
      <x:c r="M171" s="99"/>
      <x:c r="N171" s="99"/>
      <x:c r="O171" s="99"/>
      <x:c r="P171" s="99"/>
      <x:c r="Q171" s="101" t="str">
        <x:f>IF(B171="","",SUMIF($B$5:$B$1004,B171,$J$5:$J$1004)-SUMIF($B$5:$B$1004,B171,$K$5:$K$1004))</x:f>
      </x:c>
    </x:row>
    <x:row r="172">
      <x:c r="A172" s="98"/>
      <x:c r="B172" s="99"/>
      <x:c r="C172" s="99"/>
      <x:c r="D172" s="99"/>
      <x:c r="E172" s="80"/>
      <x:c r="F172" s="99"/>
      <x:c r="G172" s="99"/>
      <x:c r="H172" s="99"/>
      <x:c r="I172" s="99"/>
      <x:c r="J172" s="100"/>
      <x:c r="K172" s="100"/>
      <x:c r="L172" s="99"/>
      <x:c r="M172" s="99"/>
      <x:c r="N172" s="99"/>
      <x:c r="O172" s="99"/>
      <x:c r="P172" s="99"/>
      <x:c r="Q172" s="101" t="str">
        <x:f>IF(B172="","",SUMIF($B$5:$B$1004,B172,$J$5:$J$1004)-SUMIF($B$5:$B$1004,B172,$K$5:$K$1004))</x:f>
      </x:c>
    </x:row>
    <x:row r="173">
      <x:c r="A173" s="98"/>
      <x:c r="B173" s="99"/>
      <x:c r="C173" s="99"/>
      <x:c r="D173" s="99"/>
      <x:c r="E173" s="80"/>
      <x:c r="F173" s="99"/>
      <x:c r="G173" s="99"/>
      <x:c r="H173" s="99"/>
      <x:c r="I173" s="99"/>
      <x:c r="J173" s="100"/>
      <x:c r="K173" s="100"/>
      <x:c r="L173" s="99"/>
      <x:c r="M173" s="99"/>
      <x:c r="N173" s="99"/>
      <x:c r="O173" s="99"/>
      <x:c r="P173" s="99"/>
      <x:c r="Q173" s="101" t="str">
        <x:f>IF(B173="","",SUMIF($B$5:$B$1004,B173,$J$5:$J$1004)-SUMIF($B$5:$B$1004,B173,$K$5:$K$1004))</x:f>
      </x:c>
    </x:row>
    <x:row r="174">
      <x:c r="A174" s="98"/>
      <x:c r="B174" s="99"/>
      <x:c r="C174" s="99"/>
      <x:c r="D174" s="99"/>
      <x:c r="E174" s="80"/>
      <x:c r="F174" s="99"/>
      <x:c r="G174" s="99"/>
      <x:c r="H174" s="99"/>
      <x:c r="I174" s="99"/>
      <x:c r="J174" s="100"/>
      <x:c r="K174" s="100"/>
      <x:c r="L174" s="99"/>
      <x:c r="M174" s="99"/>
      <x:c r="N174" s="99"/>
      <x:c r="O174" s="99"/>
      <x:c r="P174" s="99"/>
      <x:c r="Q174" s="101" t="str">
        <x:f>IF(B174="","",SUMIF($B$5:$B$1004,B174,$J$5:$J$1004)-SUMIF($B$5:$B$1004,B174,$K$5:$K$1004))</x:f>
      </x:c>
    </x:row>
    <x:row r="175">
      <x:c r="A175" s="98"/>
      <x:c r="B175" s="99"/>
      <x:c r="C175" s="99"/>
      <x:c r="D175" s="99"/>
      <x:c r="E175" s="80"/>
      <x:c r="F175" s="99"/>
      <x:c r="G175" s="99"/>
      <x:c r="H175" s="99"/>
      <x:c r="I175" s="99"/>
      <x:c r="J175" s="100"/>
      <x:c r="K175" s="100"/>
      <x:c r="L175" s="99"/>
      <x:c r="M175" s="99"/>
      <x:c r="N175" s="99"/>
      <x:c r="O175" s="99"/>
      <x:c r="P175" s="99"/>
      <x:c r="Q175" s="101" t="str">
        <x:f>IF(B175="","",SUMIF($B$5:$B$1004,B175,$J$5:$J$1004)-SUMIF($B$5:$B$1004,B175,$K$5:$K$1004))</x:f>
      </x:c>
    </x:row>
    <x:row r="176">
      <x:c r="A176" s="98"/>
      <x:c r="B176" s="99"/>
      <x:c r="C176" s="99"/>
      <x:c r="D176" s="99"/>
      <x:c r="E176" s="80"/>
      <x:c r="F176" s="99"/>
      <x:c r="G176" s="99"/>
      <x:c r="H176" s="99"/>
      <x:c r="I176" s="99"/>
      <x:c r="J176" s="100"/>
      <x:c r="K176" s="100"/>
      <x:c r="L176" s="99"/>
      <x:c r="M176" s="99"/>
      <x:c r="N176" s="99"/>
      <x:c r="O176" s="99"/>
      <x:c r="P176" s="99"/>
      <x:c r="Q176" s="101" t="str">
        <x:f>IF(B176="","",SUMIF($B$5:$B$1004,B176,$J$5:$J$1004)-SUMIF($B$5:$B$1004,B176,$K$5:$K$1004))</x:f>
      </x:c>
    </x:row>
    <x:row r="177">
      <x:c r="A177" s="98"/>
      <x:c r="B177" s="99"/>
      <x:c r="C177" s="99"/>
      <x:c r="D177" s="99"/>
      <x:c r="E177" s="80"/>
      <x:c r="F177" s="99"/>
      <x:c r="G177" s="99"/>
      <x:c r="H177" s="99"/>
      <x:c r="I177" s="99"/>
      <x:c r="J177" s="100"/>
      <x:c r="K177" s="100"/>
      <x:c r="L177" s="99"/>
      <x:c r="M177" s="99"/>
      <x:c r="N177" s="99"/>
      <x:c r="O177" s="99"/>
      <x:c r="P177" s="99"/>
      <x:c r="Q177" s="101" t="str">
        <x:f>IF(B177="","",SUMIF($B$5:$B$1004,B177,$J$5:$J$1004)-SUMIF($B$5:$B$1004,B177,$K$5:$K$1004))</x:f>
      </x:c>
    </x:row>
    <x:row r="178">
      <x:c r="A178" s="98"/>
      <x:c r="B178" s="99"/>
      <x:c r="C178" s="99"/>
      <x:c r="D178" s="99"/>
      <x:c r="E178" s="80"/>
      <x:c r="F178" s="99"/>
      <x:c r="G178" s="99"/>
      <x:c r="H178" s="99"/>
      <x:c r="I178" s="99"/>
      <x:c r="J178" s="100"/>
      <x:c r="K178" s="100"/>
      <x:c r="L178" s="99"/>
      <x:c r="M178" s="99"/>
      <x:c r="N178" s="99"/>
      <x:c r="O178" s="99"/>
      <x:c r="P178" s="99"/>
      <x:c r="Q178" s="101" t="str">
        <x:f>IF(B178="","",SUMIF($B$5:$B$1004,B178,$J$5:$J$1004)-SUMIF($B$5:$B$1004,B178,$K$5:$K$1004))</x:f>
      </x:c>
    </x:row>
    <x:row r="179">
      <x:c r="A179" s="98"/>
      <x:c r="B179" s="99"/>
      <x:c r="C179" s="99"/>
      <x:c r="D179" s="99"/>
      <x:c r="E179" s="80"/>
      <x:c r="F179" s="99"/>
      <x:c r="G179" s="99"/>
      <x:c r="H179" s="99"/>
      <x:c r="I179" s="99"/>
      <x:c r="J179" s="100"/>
      <x:c r="K179" s="100"/>
      <x:c r="L179" s="99"/>
      <x:c r="M179" s="99"/>
      <x:c r="N179" s="99"/>
      <x:c r="O179" s="99"/>
      <x:c r="P179" s="99"/>
      <x:c r="Q179" s="101" t="str">
        <x:f>IF(B179="","",SUMIF($B$5:$B$1004,B179,$J$5:$J$1004)-SUMIF($B$5:$B$1004,B179,$K$5:$K$1004))</x:f>
      </x:c>
    </x:row>
    <x:row r="180">
      <x:c r="A180" s="98"/>
      <x:c r="B180" s="99"/>
      <x:c r="C180" s="99"/>
      <x:c r="D180" s="99"/>
      <x:c r="E180" s="80"/>
      <x:c r="F180" s="99"/>
      <x:c r="G180" s="99"/>
      <x:c r="H180" s="99"/>
      <x:c r="I180" s="99"/>
      <x:c r="J180" s="100"/>
      <x:c r="K180" s="100"/>
      <x:c r="L180" s="99"/>
      <x:c r="M180" s="99"/>
      <x:c r="N180" s="99"/>
      <x:c r="O180" s="99"/>
      <x:c r="P180" s="99"/>
      <x:c r="Q180" s="101" t="str">
        <x:f>IF(B180="","",SUMIF($B$5:$B$1004,B180,$J$5:$J$1004)-SUMIF($B$5:$B$1004,B180,$K$5:$K$1004))</x:f>
      </x:c>
    </x:row>
    <x:row r="181">
      <x:c r="A181" s="98"/>
      <x:c r="B181" s="99"/>
      <x:c r="C181" s="99"/>
      <x:c r="D181" s="99"/>
      <x:c r="E181" s="80"/>
      <x:c r="F181" s="99"/>
      <x:c r="G181" s="99"/>
      <x:c r="H181" s="99"/>
      <x:c r="I181" s="99"/>
      <x:c r="J181" s="100"/>
      <x:c r="K181" s="100"/>
      <x:c r="L181" s="99"/>
      <x:c r="M181" s="99"/>
      <x:c r="N181" s="99"/>
      <x:c r="O181" s="99"/>
      <x:c r="P181" s="99"/>
      <x:c r="Q181" s="101" t="str">
        <x:f>IF(B181="","",SUMIF($B$5:$B$1004,B181,$J$5:$J$1004)-SUMIF($B$5:$B$1004,B181,$K$5:$K$1004))</x:f>
      </x:c>
    </x:row>
    <x:row r="182">
      <x:c r="A182" s="98"/>
      <x:c r="B182" s="99"/>
      <x:c r="C182" s="99"/>
      <x:c r="D182" s="99"/>
      <x:c r="E182" s="80"/>
      <x:c r="F182" s="99"/>
      <x:c r="G182" s="99"/>
      <x:c r="H182" s="99"/>
      <x:c r="I182" s="99"/>
      <x:c r="J182" s="100"/>
      <x:c r="K182" s="100"/>
      <x:c r="L182" s="99"/>
      <x:c r="M182" s="99"/>
      <x:c r="N182" s="99"/>
      <x:c r="O182" s="99"/>
      <x:c r="P182" s="99"/>
      <x:c r="Q182" s="101" t="str">
        <x:f>IF(B182="","",SUMIF($B$5:$B$1004,B182,$J$5:$J$1004)-SUMIF($B$5:$B$1004,B182,$K$5:$K$1004))</x:f>
      </x:c>
    </x:row>
    <x:row r="183">
      <x:c r="A183" s="98"/>
      <x:c r="B183" s="99"/>
      <x:c r="C183" s="99"/>
      <x:c r="D183" s="99"/>
      <x:c r="E183" s="80"/>
      <x:c r="F183" s="99"/>
      <x:c r="G183" s="99"/>
      <x:c r="H183" s="99"/>
      <x:c r="I183" s="99"/>
      <x:c r="J183" s="100"/>
      <x:c r="K183" s="100"/>
      <x:c r="L183" s="99"/>
      <x:c r="M183" s="99"/>
      <x:c r="N183" s="99"/>
      <x:c r="O183" s="99"/>
      <x:c r="P183" s="99"/>
      <x:c r="Q183" s="101" t="str">
        <x:f>IF(B183="","",SUMIF($B$5:$B$1004,B183,$J$5:$J$1004)-SUMIF($B$5:$B$1004,B183,$K$5:$K$1004))</x:f>
      </x:c>
    </x:row>
    <x:row r="184">
      <x:c r="A184" s="98"/>
      <x:c r="B184" s="99"/>
      <x:c r="C184" s="99"/>
      <x:c r="D184" s="99"/>
      <x:c r="E184" s="80"/>
      <x:c r="F184" s="99"/>
      <x:c r="G184" s="99"/>
      <x:c r="H184" s="99"/>
      <x:c r="I184" s="99"/>
      <x:c r="J184" s="100"/>
      <x:c r="K184" s="100"/>
      <x:c r="L184" s="99"/>
      <x:c r="M184" s="99"/>
      <x:c r="N184" s="99"/>
      <x:c r="O184" s="99"/>
      <x:c r="P184" s="99"/>
      <x:c r="Q184" s="101" t="str">
        <x:f>IF(B184="","",SUMIF($B$5:$B$1004,B184,$J$5:$J$1004)-SUMIF($B$5:$B$1004,B184,$K$5:$K$1004))</x:f>
      </x:c>
    </x:row>
    <x:row r="185">
      <x:c r="A185" s="98"/>
      <x:c r="B185" s="99"/>
      <x:c r="C185" s="99"/>
      <x:c r="D185" s="99"/>
      <x:c r="E185" s="80"/>
      <x:c r="F185" s="99"/>
      <x:c r="G185" s="99"/>
      <x:c r="H185" s="99"/>
      <x:c r="I185" s="99"/>
      <x:c r="J185" s="100"/>
      <x:c r="K185" s="100"/>
      <x:c r="L185" s="99"/>
      <x:c r="M185" s="99"/>
      <x:c r="N185" s="99"/>
      <x:c r="O185" s="99"/>
      <x:c r="P185" s="99"/>
      <x:c r="Q185" s="101" t="str">
        <x:f>IF(B185="","",SUMIF($B$5:$B$1004,B185,$J$5:$J$1004)-SUMIF($B$5:$B$1004,B185,$K$5:$K$1004))</x:f>
      </x:c>
    </x:row>
    <x:row r="186">
      <x:c r="A186" s="98"/>
      <x:c r="B186" s="99"/>
      <x:c r="C186" s="99"/>
      <x:c r="D186" s="99"/>
      <x:c r="E186" s="80"/>
      <x:c r="F186" s="99"/>
      <x:c r="G186" s="99"/>
      <x:c r="H186" s="99"/>
      <x:c r="I186" s="99"/>
      <x:c r="J186" s="100"/>
      <x:c r="K186" s="100"/>
      <x:c r="L186" s="99"/>
      <x:c r="M186" s="99"/>
      <x:c r="N186" s="99"/>
      <x:c r="O186" s="99"/>
      <x:c r="P186" s="99"/>
      <x:c r="Q186" s="101" t="str">
        <x:f>IF(B186="","",SUMIF($B$5:$B$1004,B186,$J$5:$J$1004)-SUMIF($B$5:$B$1004,B186,$K$5:$K$1004))</x:f>
      </x:c>
    </x:row>
    <x:row r="187">
      <x:c r="A187" s="98"/>
      <x:c r="B187" s="99"/>
      <x:c r="C187" s="99"/>
      <x:c r="D187" s="99"/>
      <x:c r="E187" s="80"/>
      <x:c r="F187" s="99"/>
      <x:c r="G187" s="99"/>
      <x:c r="H187" s="99"/>
      <x:c r="I187" s="99"/>
      <x:c r="J187" s="100"/>
      <x:c r="K187" s="100"/>
      <x:c r="L187" s="99"/>
      <x:c r="M187" s="99"/>
      <x:c r="N187" s="99"/>
      <x:c r="O187" s="99"/>
      <x:c r="P187" s="99"/>
      <x:c r="Q187" s="101" t="str">
        <x:f>IF(B187="","",SUMIF($B$5:$B$1004,B187,$J$5:$J$1004)-SUMIF($B$5:$B$1004,B187,$K$5:$K$1004))</x:f>
      </x:c>
    </x:row>
    <x:row r="188">
      <x:c r="A188" s="98"/>
      <x:c r="B188" s="99"/>
      <x:c r="C188" s="99"/>
      <x:c r="D188" s="99"/>
      <x:c r="E188" s="80"/>
      <x:c r="F188" s="99"/>
      <x:c r="G188" s="99"/>
      <x:c r="H188" s="99"/>
      <x:c r="I188" s="99"/>
      <x:c r="J188" s="100"/>
      <x:c r="K188" s="100"/>
      <x:c r="L188" s="99"/>
      <x:c r="M188" s="99"/>
      <x:c r="N188" s="99"/>
      <x:c r="O188" s="99"/>
      <x:c r="P188" s="99"/>
      <x:c r="Q188" s="101" t="str">
        <x:f>IF(B188="","",SUMIF($B$5:$B$1004,B188,$J$5:$J$1004)-SUMIF($B$5:$B$1004,B188,$K$5:$K$1004))</x:f>
      </x:c>
    </x:row>
    <x:row r="189">
      <x:c r="A189" s="98"/>
      <x:c r="B189" s="99"/>
      <x:c r="C189" s="99"/>
      <x:c r="D189" s="99"/>
      <x:c r="E189" s="80"/>
      <x:c r="F189" s="99"/>
      <x:c r="G189" s="99"/>
      <x:c r="H189" s="99"/>
      <x:c r="I189" s="99"/>
      <x:c r="J189" s="100"/>
      <x:c r="K189" s="100"/>
      <x:c r="L189" s="99"/>
      <x:c r="M189" s="99"/>
      <x:c r="N189" s="99"/>
      <x:c r="O189" s="99"/>
      <x:c r="P189" s="99"/>
      <x:c r="Q189" s="101" t="str">
        <x:f>IF(B189="","",SUMIF($B$5:$B$1004,B189,$J$5:$J$1004)-SUMIF($B$5:$B$1004,B189,$K$5:$K$1004))</x:f>
      </x:c>
    </x:row>
    <x:row r="190">
      <x:c r="A190" s="98"/>
      <x:c r="B190" s="99"/>
      <x:c r="C190" s="99"/>
      <x:c r="D190" s="99"/>
      <x:c r="E190" s="80"/>
      <x:c r="F190" s="99"/>
      <x:c r="G190" s="99"/>
      <x:c r="H190" s="99"/>
      <x:c r="I190" s="99"/>
      <x:c r="J190" s="100"/>
      <x:c r="K190" s="100"/>
      <x:c r="L190" s="99"/>
      <x:c r="M190" s="99"/>
      <x:c r="N190" s="99"/>
      <x:c r="O190" s="99"/>
      <x:c r="P190" s="99"/>
      <x:c r="Q190" s="101" t="str">
        <x:f>IF(B190="","",SUMIF($B$5:$B$1004,B190,$J$5:$J$1004)-SUMIF($B$5:$B$1004,B190,$K$5:$K$1004))</x:f>
      </x:c>
    </x:row>
    <x:row r="191">
      <x:c r="A191" s="98"/>
      <x:c r="B191" s="99"/>
      <x:c r="C191" s="99"/>
      <x:c r="D191" s="99"/>
      <x:c r="E191" s="80"/>
      <x:c r="F191" s="99"/>
      <x:c r="G191" s="99"/>
      <x:c r="H191" s="99"/>
      <x:c r="I191" s="99"/>
      <x:c r="J191" s="100"/>
      <x:c r="K191" s="100"/>
      <x:c r="L191" s="99"/>
      <x:c r="M191" s="99"/>
      <x:c r="N191" s="99"/>
      <x:c r="O191" s="99"/>
      <x:c r="P191" s="99"/>
      <x:c r="Q191" s="101" t="str">
        <x:f>IF(B191="","",SUMIF($B$5:$B$1004,B191,$J$5:$J$1004)-SUMIF($B$5:$B$1004,B191,$K$5:$K$1004))</x:f>
      </x:c>
    </x:row>
    <x:row r="192">
      <x:c r="A192" s="98"/>
      <x:c r="B192" s="99"/>
      <x:c r="C192" s="99"/>
      <x:c r="D192" s="99"/>
      <x:c r="E192" s="80"/>
      <x:c r="F192" s="99"/>
      <x:c r="G192" s="99"/>
      <x:c r="H192" s="99"/>
      <x:c r="I192" s="99"/>
      <x:c r="J192" s="100"/>
      <x:c r="K192" s="100"/>
      <x:c r="L192" s="99"/>
      <x:c r="M192" s="99"/>
      <x:c r="N192" s="99"/>
      <x:c r="O192" s="99"/>
      <x:c r="P192" s="99"/>
      <x:c r="Q192" s="101" t="str">
        <x:f>IF(B192="","",SUMIF($B$5:$B$1004,B192,$J$5:$J$1004)-SUMIF($B$5:$B$1004,B192,$K$5:$K$1004))</x:f>
      </x:c>
    </x:row>
    <x:row r="193">
      <x:c r="A193" s="98"/>
      <x:c r="B193" s="99"/>
      <x:c r="C193" s="99"/>
      <x:c r="D193" s="99"/>
      <x:c r="E193" s="80"/>
      <x:c r="F193" s="99"/>
      <x:c r="G193" s="99"/>
      <x:c r="H193" s="99"/>
      <x:c r="I193" s="99"/>
      <x:c r="J193" s="100"/>
      <x:c r="K193" s="100"/>
      <x:c r="L193" s="99"/>
      <x:c r="M193" s="99"/>
      <x:c r="N193" s="99"/>
      <x:c r="O193" s="99"/>
      <x:c r="P193" s="99"/>
      <x:c r="Q193" s="101" t="str">
        <x:f>IF(B193="","",SUMIF($B$5:$B$1004,B193,$J$5:$J$1004)-SUMIF($B$5:$B$1004,B193,$K$5:$K$1004))</x:f>
      </x:c>
    </x:row>
    <x:row r="194">
      <x:c r="A194" s="98"/>
      <x:c r="B194" s="99"/>
      <x:c r="C194" s="99"/>
      <x:c r="D194" s="99"/>
      <x:c r="E194" s="80"/>
      <x:c r="F194" s="99"/>
      <x:c r="G194" s="99"/>
      <x:c r="H194" s="99"/>
      <x:c r="I194" s="99"/>
      <x:c r="J194" s="100"/>
      <x:c r="K194" s="100"/>
      <x:c r="L194" s="99"/>
      <x:c r="M194" s="99"/>
      <x:c r="N194" s="99"/>
      <x:c r="O194" s="99"/>
      <x:c r="P194" s="99"/>
      <x:c r="Q194" s="101" t="str">
        <x:f>IF(B194="","",SUMIF($B$5:$B$1004,B194,$J$5:$J$1004)-SUMIF($B$5:$B$1004,B194,$K$5:$K$1004))</x:f>
      </x:c>
    </x:row>
    <x:row r="195">
      <x:c r="A195" s="98"/>
      <x:c r="B195" s="99"/>
      <x:c r="C195" s="99"/>
      <x:c r="D195" s="99"/>
      <x:c r="E195" s="80"/>
      <x:c r="F195" s="99"/>
      <x:c r="G195" s="99"/>
      <x:c r="H195" s="99"/>
      <x:c r="I195" s="99"/>
      <x:c r="J195" s="100"/>
      <x:c r="K195" s="100"/>
      <x:c r="L195" s="99"/>
      <x:c r="M195" s="99"/>
      <x:c r="N195" s="99"/>
      <x:c r="O195" s="99"/>
      <x:c r="P195" s="99"/>
      <x:c r="Q195" s="101" t="str">
        <x:f>IF(B195="","",SUMIF($B$5:$B$1004,B195,$J$5:$J$1004)-SUMIF($B$5:$B$1004,B195,$K$5:$K$1004))</x:f>
      </x:c>
    </x:row>
    <x:row r="196">
      <x:c r="A196" s="98"/>
      <x:c r="B196" s="99"/>
      <x:c r="C196" s="99"/>
      <x:c r="D196" s="99"/>
      <x:c r="E196" s="80"/>
      <x:c r="F196" s="99"/>
      <x:c r="G196" s="99"/>
      <x:c r="H196" s="99"/>
      <x:c r="I196" s="99"/>
      <x:c r="J196" s="100"/>
      <x:c r="K196" s="100"/>
      <x:c r="L196" s="99"/>
      <x:c r="M196" s="99"/>
      <x:c r="N196" s="99"/>
      <x:c r="O196" s="99"/>
      <x:c r="P196" s="99"/>
      <x:c r="Q196" s="101" t="str">
        <x:f>IF(B196="","",SUMIF($B$5:$B$1004,B196,$J$5:$J$1004)-SUMIF($B$5:$B$1004,B196,$K$5:$K$1004))</x:f>
      </x:c>
    </x:row>
    <x:row r="197">
      <x:c r="A197" s="98"/>
      <x:c r="B197" s="99"/>
      <x:c r="C197" s="99"/>
      <x:c r="D197" s="99"/>
      <x:c r="E197" s="80"/>
      <x:c r="F197" s="99"/>
      <x:c r="G197" s="99"/>
      <x:c r="H197" s="99"/>
      <x:c r="I197" s="99"/>
      <x:c r="J197" s="100"/>
      <x:c r="K197" s="100"/>
      <x:c r="L197" s="99"/>
      <x:c r="M197" s="99"/>
      <x:c r="N197" s="99"/>
      <x:c r="O197" s="99"/>
      <x:c r="P197" s="99"/>
      <x:c r="Q197" s="101" t="str">
        <x:f>IF(B197="","",SUMIF($B$5:$B$1004,B197,$J$5:$J$1004)-SUMIF($B$5:$B$1004,B197,$K$5:$K$1004))</x:f>
      </x:c>
    </x:row>
    <x:row r="198">
      <x:c r="A198" s="98"/>
      <x:c r="B198" s="99"/>
      <x:c r="C198" s="99"/>
      <x:c r="D198" s="99"/>
      <x:c r="E198" s="80"/>
      <x:c r="F198" s="99"/>
      <x:c r="G198" s="99"/>
      <x:c r="H198" s="99"/>
      <x:c r="I198" s="99"/>
      <x:c r="J198" s="100"/>
      <x:c r="K198" s="100"/>
      <x:c r="L198" s="99"/>
      <x:c r="M198" s="99"/>
      <x:c r="N198" s="99"/>
      <x:c r="O198" s="99"/>
      <x:c r="P198" s="99"/>
      <x:c r="Q198" s="101" t="str">
        <x:f>IF(B198="","",SUMIF($B$5:$B$1004,B198,$J$5:$J$1004)-SUMIF($B$5:$B$1004,B198,$K$5:$K$1004))</x:f>
      </x:c>
    </x:row>
    <x:row r="199">
      <x:c r="A199" s="98"/>
      <x:c r="B199" s="99"/>
      <x:c r="C199" s="99"/>
      <x:c r="D199" s="99"/>
      <x:c r="E199" s="80"/>
      <x:c r="F199" s="99"/>
      <x:c r="G199" s="99"/>
      <x:c r="H199" s="99"/>
      <x:c r="I199" s="99"/>
      <x:c r="J199" s="100"/>
      <x:c r="K199" s="100"/>
      <x:c r="L199" s="99"/>
      <x:c r="M199" s="99"/>
      <x:c r="N199" s="99"/>
      <x:c r="O199" s="99"/>
      <x:c r="P199" s="99"/>
      <x:c r="Q199" s="101" t="str">
        <x:f>IF(B199="","",SUMIF($B$5:$B$1004,B199,$J$5:$J$1004)-SUMIF($B$5:$B$1004,B199,$K$5:$K$1004))</x:f>
      </x:c>
    </x:row>
    <x:row r="200">
      <x:c r="A200" s="98"/>
      <x:c r="B200" s="99"/>
      <x:c r="C200" s="99"/>
      <x:c r="D200" s="99"/>
      <x:c r="E200" s="80"/>
      <x:c r="F200" s="99"/>
      <x:c r="G200" s="99"/>
      <x:c r="H200" s="99"/>
      <x:c r="I200" s="99"/>
      <x:c r="J200" s="100"/>
      <x:c r="K200" s="100"/>
      <x:c r="L200" s="99"/>
      <x:c r="M200" s="99"/>
      <x:c r="N200" s="99"/>
      <x:c r="O200" s="99"/>
      <x:c r="P200" s="99"/>
      <x:c r="Q200" s="101" t="str">
        <x:f>IF(B200="","",SUMIF($B$5:$B$1004,B200,$J$5:$J$1004)-SUMIF($B$5:$B$1004,B200,$K$5:$K$1004))</x:f>
      </x:c>
    </x:row>
    <x:row r="201">
      <x:c r="A201" s="98"/>
      <x:c r="B201" s="99"/>
      <x:c r="C201" s="99"/>
      <x:c r="D201" s="99"/>
      <x:c r="E201" s="80"/>
      <x:c r="F201" s="99"/>
      <x:c r="G201" s="99"/>
      <x:c r="H201" s="99"/>
      <x:c r="I201" s="99"/>
      <x:c r="J201" s="100"/>
      <x:c r="K201" s="100"/>
      <x:c r="L201" s="99"/>
      <x:c r="M201" s="99"/>
      <x:c r="N201" s="99"/>
      <x:c r="O201" s="99"/>
      <x:c r="P201" s="99"/>
      <x:c r="Q201" s="101" t="str">
        <x:f>IF(B201="","",SUMIF($B$5:$B$1004,B201,$J$5:$J$1004)-SUMIF($B$5:$B$1004,B201,$K$5:$K$1004))</x:f>
      </x:c>
    </x:row>
    <x:row r="202">
      <x:c r="A202" s="98"/>
      <x:c r="B202" s="99"/>
      <x:c r="C202" s="99"/>
      <x:c r="D202" s="99"/>
      <x:c r="E202" s="80"/>
      <x:c r="F202" s="99"/>
      <x:c r="G202" s="99"/>
      <x:c r="H202" s="99"/>
      <x:c r="I202" s="99"/>
      <x:c r="J202" s="100"/>
      <x:c r="K202" s="100"/>
      <x:c r="L202" s="99"/>
      <x:c r="M202" s="99"/>
      <x:c r="N202" s="99"/>
      <x:c r="O202" s="99"/>
      <x:c r="P202" s="99"/>
      <x:c r="Q202" s="101" t="str">
        <x:f>IF(B202="","",SUMIF($B$5:$B$1004,B202,$J$5:$J$1004)-SUMIF($B$5:$B$1004,B202,$K$5:$K$1004))</x:f>
      </x:c>
    </x:row>
    <x:row r="203">
      <x:c r="A203" s="98"/>
      <x:c r="B203" s="99"/>
      <x:c r="C203" s="99"/>
      <x:c r="D203" s="99"/>
      <x:c r="E203" s="80"/>
      <x:c r="F203" s="99"/>
      <x:c r="G203" s="99"/>
      <x:c r="H203" s="99"/>
      <x:c r="I203" s="99"/>
      <x:c r="J203" s="100"/>
      <x:c r="K203" s="100"/>
      <x:c r="L203" s="99"/>
      <x:c r="M203" s="99"/>
      <x:c r="N203" s="99"/>
      <x:c r="O203" s="99"/>
      <x:c r="P203" s="99"/>
      <x:c r="Q203" s="101" t="str">
        <x:f>IF(B203="","",SUMIF($B$5:$B$1004,B203,$J$5:$J$1004)-SUMIF($B$5:$B$1004,B203,$K$5:$K$1004))</x:f>
      </x:c>
    </x:row>
    <x:row r="204">
      <x:c r="A204" s="98"/>
      <x:c r="B204" s="99"/>
      <x:c r="C204" s="99"/>
      <x:c r="D204" s="99"/>
      <x:c r="E204" s="80"/>
      <x:c r="F204" s="99"/>
      <x:c r="G204" s="99"/>
      <x:c r="H204" s="99"/>
      <x:c r="I204" s="99"/>
      <x:c r="J204" s="100"/>
      <x:c r="K204" s="100"/>
      <x:c r="L204" s="99"/>
      <x:c r="M204" s="99"/>
      <x:c r="N204" s="99"/>
      <x:c r="O204" s="99"/>
      <x:c r="P204" s="99"/>
      <x:c r="Q204" s="101" t="str">
        <x:f>IF(B204="","",SUMIF($B$5:$B$1004,B204,$J$5:$J$1004)-SUMIF($B$5:$B$1004,B204,$K$5:$K$1004))</x:f>
      </x:c>
    </x:row>
    <x:row r="205">
      <x:c r="A205" s="98"/>
      <x:c r="B205" s="99"/>
      <x:c r="C205" s="99"/>
      <x:c r="D205" s="99"/>
      <x:c r="E205" s="80"/>
      <x:c r="F205" s="99"/>
      <x:c r="G205" s="99"/>
      <x:c r="H205" s="99"/>
      <x:c r="I205" s="99"/>
      <x:c r="J205" s="100"/>
      <x:c r="K205" s="100"/>
      <x:c r="L205" s="99"/>
      <x:c r="M205" s="99"/>
      <x:c r="N205" s="99"/>
      <x:c r="O205" s="99"/>
      <x:c r="P205" s="99"/>
      <x:c r="Q205" s="101" t="str">
        <x:f>IF(B205="","",SUMIF($B$5:$B$1004,B205,$J$5:$J$1004)-SUMIF($B$5:$B$1004,B205,$K$5:$K$1004))</x:f>
      </x:c>
    </x:row>
    <x:row r="206">
      <x:c r="A206" s="98"/>
      <x:c r="B206" s="99"/>
      <x:c r="C206" s="99"/>
      <x:c r="D206" s="99"/>
      <x:c r="E206" s="80"/>
      <x:c r="F206" s="99"/>
      <x:c r="G206" s="99"/>
      <x:c r="H206" s="99"/>
      <x:c r="I206" s="99"/>
      <x:c r="J206" s="100"/>
      <x:c r="K206" s="100"/>
      <x:c r="L206" s="99"/>
      <x:c r="M206" s="99"/>
      <x:c r="N206" s="99"/>
      <x:c r="O206" s="99"/>
      <x:c r="P206" s="99"/>
      <x:c r="Q206" s="101" t="str">
        <x:f>IF(B206="","",SUMIF($B$5:$B$1004,B206,$J$5:$J$1004)-SUMIF($B$5:$B$1004,B206,$K$5:$K$1004))</x:f>
      </x:c>
    </x:row>
    <x:row r="207">
      <x:c r="A207" s="98"/>
      <x:c r="B207" s="99"/>
      <x:c r="C207" s="99"/>
      <x:c r="D207" s="99"/>
      <x:c r="E207" s="80"/>
      <x:c r="F207" s="99"/>
      <x:c r="G207" s="99"/>
      <x:c r="H207" s="99"/>
      <x:c r="I207" s="99"/>
      <x:c r="J207" s="100"/>
      <x:c r="K207" s="100"/>
      <x:c r="L207" s="99"/>
      <x:c r="M207" s="99"/>
      <x:c r="N207" s="99"/>
      <x:c r="O207" s="99"/>
      <x:c r="P207" s="99"/>
      <x:c r="Q207" s="101" t="str">
        <x:f>IF(B207="","",SUMIF($B$5:$B$1004,B207,$J$5:$J$1004)-SUMIF($B$5:$B$1004,B207,$K$5:$K$1004))</x:f>
      </x:c>
    </x:row>
    <x:row r="208">
      <x:c r="A208" s="98"/>
      <x:c r="B208" s="99"/>
      <x:c r="C208" s="99"/>
      <x:c r="D208" s="99"/>
      <x:c r="E208" s="80"/>
      <x:c r="F208" s="99"/>
      <x:c r="G208" s="99"/>
      <x:c r="H208" s="99"/>
      <x:c r="I208" s="99"/>
      <x:c r="J208" s="100"/>
      <x:c r="K208" s="100"/>
      <x:c r="L208" s="99"/>
      <x:c r="M208" s="99"/>
      <x:c r="N208" s="99"/>
      <x:c r="O208" s="99"/>
      <x:c r="P208" s="99"/>
      <x:c r="Q208" s="101" t="str">
        <x:f>IF(B208="","",SUMIF($B$5:$B$1004,B208,$J$5:$J$1004)-SUMIF($B$5:$B$1004,B208,$K$5:$K$1004))</x:f>
      </x:c>
    </x:row>
    <x:row r="209">
      <x:c r="A209" s="98"/>
      <x:c r="B209" s="99"/>
      <x:c r="C209" s="99"/>
      <x:c r="D209" s="99"/>
      <x:c r="E209" s="80"/>
      <x:c r="F209" s="99"/>
      <x:c r="G209" s="99"/>
      <x:c r="H209" s="99"/>
      <x:c r="I209" s="99"/>
      <x:c r="J209" s="100"/>
      <x:c r="K209" s="100"/>
      <x:c r="L209" s="99"/>
      <x:c r="M209" s="99"/>
      <x:c r="N209" s="99"/>
      <x:c r="O209" s="99"/>
      <x:c r="P209" s="99"/>
      <x:c r="Q209" s="101" t="str">
        <x:f>IF(B209="","",SUMIF($B$5:$B$1004,B209,$J$5:$J$1004)-SUMIF($B$5:$B$1004,B209,$K$5:$K$1004))</x:f>
      </x:c>
    </x:row>
    <x:row r="210">
      <x:c r="A210" s="98"/>
      <x:c r="B210" s="99"/>
      <x:c r="C210" s="99"/>
      <x:c r="D210" s="99"/>
      <x:c r="E210" s="80"/>
      <x:c r="F210" s="99"/>
      <x:c r="G210" s="99"/>
      <x:c r="H210" s="99"/>
      <x:c r="I210" s="99"/>
      <x:c r="J210" s="100"/>
      <x:c r="K210" s="100"/>
      <x:c r="L210" s="99"/>
      <x:c r="M210" s="99"/>
      <x:c r="N210" s="99"/>
      <x:c r="O210" s="99"/>
      <x:c r="P210" s="99"/>
      <x:c r="Q210" s="101" t="str">
        <x:f>IF(B210="","",SUMIF($B$5:$B$1004,B210,$J$5:$J$1004)-SUMIF($B$5:$B$1004,B210,$K$5:$K$1004))</x:f>
      </x:c>
    </x:row>
    <x:row r="211">
      <x:c r="A211" s="98"/>
      <x:c r="B211" s="99"/>
      <x:c r="C211" s="99"/>
      <x:c r="D211" s="99"/>
      <x:c r="E211" s="80"/>
      <x:c r="F211" s="99"/>
      <x:c r="G211" s="99"/>
      <x:c r="H211" s="99"/>
      <x:c r="I211" s="99"/>
      <x:c r="J211" s="100"/>
      <x:c r="K211" s="100"/>
      <x:c r="L211" s="99"/>
      <x:c r="M211" s="99"/>
      <x:c r="N211" s="99"/>
      <x:c r="O211" s="99"/>
      <x:c r="P211" s="99"/>
      <x:c r="Q211" s="101" t="str">
        <x:f>IF(B211="","",SUMIF($B$5:$B$1004,B211,$J$5:$J$1004)-SUMIF($B$5:$B$1004,B211,$K$5:$K$1004))</x:f>
      </x:c>
    </x:row>
    <x:row r="212">
      <x:c r="A212" s="98"/>
      <x:c r="B212" s="99"/>
      <x:c r="C212" s="99"/>
      <x:c r="D212" s="99"/>
      <x:c r="E212" s="80"/>
      <x:c r="F212" s="99"/>
      <x:c r="G212" s="99"/>
      <x:c r="H212" s="99"/>
      <x:c r="I212" s="99"/>
      <x:c r="J212" s="100"/>
      <x:c r="K212" s="100"/>
      <x:c r="L212" s="99"/>
      <x:c r="M212" s="99"/>
      <x:c r="N212" s="99"/>
      <x:c r="O212" s="99"/>
      <x:c r="P212" s="99"/>
      <x:c r="Q212" s="101" t="str">
        <x:f>IF(B212="","",SUMIF($B$5:$B$1004,B212,$J$5:$J$1004)-SUMIF($B$5:$B$1004,B212,$K$5:$K$1004))</x:f>
      </x:c>
    </x:row>
    <x:row r="213">
      <x:c r="A213" s="98"/>
      <x:c r="B213" s="99"/>
      <x:c r="C213" s="99"/>
      <x:c r="D213" s="99"/>
      <x:c r="E213" s="80"/>
      <x:c r="F213" s="99"/>
      <x:c r="G213" s="99"/>
      <x:c r="H213" s="99"/>
      <x:c r="I213" s="99"/>
      <x:c r="J213" s="100"/>
      <x:c r="K213" s="100"/>
      <x:c r="L213" s="99"/>
      <x:c r="M213" s="99"/>
      <x:c r="N213" s="99"/>
      <x:c r="O213" s="99"/>
      <x:c r="P213" s="99"/>
      <x:c r="Q213" s="101" t="str">
        <x:f>IF(B213="","",SUMIF($B$5:$B$1004,B213,$J$5:$J$1004)-SUMIF($B$5:$B$1004,B213,$K$5:$K$1004))</x:f>
      </x:c>
    </x:row>
    <x:row r="214">
      <x:c r="A214" s="98"/>
      <x:c r="B214" s="99"/>
      <x:c r="C214" s="99"/>
      <x:c r="D214" s="99"/>
      <x:c r="E214" s="80"/>
      <x:c r="F214" s="99"/>
      <x:c r="G214" s="99"/>
      <x:c r="H214" s="99"/>
      <x:c r="I214" s="99"/>
      <x:c r="J214" s="100"/>
      <x:c r="K214" s="100"/>
      <x:c r="L214" s="99"/>
      <x:c r="M214" s="99"/>
      <x:c r="N214" s="99"/>
      <x:c r="O214" s="99"/>
      <x:c r="P214" s="99"/>
      <x:c r="Q214" s="101" t="str">
        <x:f>IF(B214="","",SUMIF($B$5:$B$1004,B214,$J$5:$J$1004)-SUMIF($B$5:$B$1004,B214,$K$5:$K$1004))</x:f>
      </x:c>
    </x:row>
    <x:row r="215">
      <x:c r="A215" s="98"/>
      <x:c r="B215" s="99"/>
      <x:c r="C215" s="99"/>
      <x:c r="D215" s="99"/>
      <x:c r="E215" s="80"/>
      <x:c r="F215" s="99"/>
      <x:c r="G215" s="99"/>
      <x:c r="H215" s="99"/>
      <x:c r="I215" s="99"/>
      <x:c r="J215" s="100"/>
      <x:c r="K215" s="100"/>
      <x:c r="L215" s="99"/>
      <x:c r="M215" s="99"/>
      <x:c r="N215" s="99"/>
      <x:c r="O215" s="99"/>
      <x:c r="P215" s="99"/>
      <x:c r="Q215" s="101" t="str">
        <x:f>IF(B215="","",SUMIF($B$5:$B$1004,B215,$J$5:$J$1004)-SUMIF($B$5:$B$1004,B215,$K$5:$K$1004))</x:f>
      </x:c>
    </x:row>
    <x:row r="216">
      <x:c r="A216" s="98"/>
      <x:c r="B216" s="99"/>
      <x:c r="C216" s="99"/>
      <x:c r="D216" s="99"/>
      <x:c r="E216" s="80"/>
      <x:c r="F216" s="99"/>
      <x:c r="G216" s="99"/>
      <x:c r="H216" s="99"/>
      <x:c r="I216" s="99"/>
      <x:c r="J216" s="100"/>
      <x:c r="K216" s="100"/>
      <x:c r="L216" s="99"/>
      <x:c r="M216" s="99"/>
      <x:c r="N216" s="99"/>
      <x:c r="O216" s="99"/>
      <x:c r="P216" s="99"/>
      <x:c r="Q216" s="101" t="str">
        <x:f>IF(B216="","",SUMIF($B$5:$B$1004,B216,$J$5:$J$1004)-SUMIF($B$5:$B$1004,B216,$K$5:$K$1004))</x:f>
      </x:c>
    </x:row>
    <x:row r="217">
      <x:c r="A217" s="98"/>
      <x:c r="B217" s="99"/>
      <x:c r="C217" s="99"/>
      <x:c r="D217" s="99"/>
      <x:c r="E217" s="80"/>
      <x:c r="F217" s="99"/>
      <x:c r="G217" s="99"/>
      <x:c r="H217" s="99"/>
      <x:c r="I217" s="99"/>
      <x:c r="J217" s="100"/>
      <x:c r="K217" s="100"/>
      <x:c r="L217" s="99"/>
      <x:c r="M217" s="99"/>
      <x:c r="N217" s="99"/>
      <x:c r="O217" s="99"/>
      <x:c r="P217" s="99"/>
      <x:c r="Q217" s="101" t="str">
        <x:f>IF(B217="","",SUMIF($B$5:$B$1004,B217,$J$5:$J$1004)-SUMIF($B$5:$B$1004,B217,$K$5:$K$1004))</x:f>
      </x:c>
    </x:row>
    <x:row r="218">
      <x:c r="A218" s="98"/>
      <x:c r="B218" s="99"/>
      <x:c r="C218" s="99"/>
      <x:c r="D218" s="99"/>
      <x:c r="E218" s="80"/>
      <x:c r="F218" s="99"/>
      <x:c r="G218" s="99"/>
      <x:c r="H218" s="99"/>
      <x:c r="I218" s="99"/>
      <x:c r="J218" s="100"/>
      <x:c r="K218" s="100"/>
      <x:c r="L218" s="99"/>
      <x:c r="M218" s="99"/>
      <x:c r="N218" s="99"/>
      <x:c r="O218" s="99"/>
      <x:c r="P218" s="99"/>
      <x:c r="Q218" s="101" t="str">
        <x:f>IF(B218="","",SUMIF($B$5:$B$1004,B218,$J$5:$J$1004)-SUMIF($B$5:$B$1004,B218,$K$5:$K$1004))</x:f>
      </x:c>
    </x:row>
    <x:row r="219">
      <x:c r="A219" s="98"/>
      <x:c r="B219" s="99"/>
      <x:c r="C219" s="99"/>
      <x:c r="D219" s="99"/>
      <x:c r="E219" s="80"/>
      <x:c r="F219" s="99"/>
      <x:c r="G219" s="99"/>
      <x:c r="H219" s="99"/>
      <x:c r="I219" s="99"/>
      <x:c r="J219" s="100"/>
      <x:c r="K219" s="100"/>
      <x:c r="L219" s="99"/>
      <x:c r="M219" s="99"/>
      <x:c r="N219" s="99"/>
      <x:c r="O219" s="99"/>
      <x:c r="P219" s="99"/>
      <x:c r="Q219" s="101" t="str">
        <x:f>IF(B219="","",SUMIF($B$5:$B$1004,B219,$J$5:$J$1004)-SUMIF($B$5:$B$1004,B219,$K$5:$K$1004))</x:f>
      </x:c>
    </x:row>
    <x:row r="220">
      <x:c r="A220" s="98"/>
      <x:c r="B220" s="99"/>
      <x:c r="C220" s="99"/>
      <x:c r="D220" s="99"/>
      <x:c r="E220" s="80"/>
      <x:c r="F220" s="99"/>
      <x:c r="G220" s="99"/>
      <x:c r="H220" s="99"/>
      <x:c r="I220" s="99"/>
      <x:c r="J220" s="100"/>
      <x:c r="K220" s="100"/>
      <x:c r="L220" s="99"/>
      <x:c r="M220" s="99"/>
      <x:c r="N220" s="99"/>
      <x:c r="O220" s="99"/>
      <x:c r="P220" s="99"/>
      <x:c r="Q220" s="101" t="str">
        <x:f>IF(B220="","",SUMIF($B$5:$B$1004,B220,$J$5:$J$1004)-SUMIF($B$5:$B$1004,B220,$K$5:$K$1004))</x:f>
      </x:c>
    </x:row>
    <x:row r="221">
      <x:c r="A221" s="98"/>
      <x:c r="B221" s="99"/>
      <x:c r="C221" s="99"/>
      <x:c r="D221" s="99"/>
      <x:c r="E221" s="80" t="str">
        <x:f>IFERROR(VLOOKUP(D221,'DAFTAR AKUN'!$A$5:$H$100,2,FALSE),"")</x:f>
      </x:c>
      <x:c r="F221" s="99"/>
      <x:c r="G221" s="99"/>
      <x:c r="H221" s="99"/>
      <x:c r="I221" s="99"/>
      <x:c r="J221" s="100"/>
      <x:c r="K221" s="100"/>
      <x:c r="L221" s="99" t="str">
        <x:f>IFERROR(VLOOKUP(D221,'DAFTAR AKUN'!$A$5:$H$100,6,FALSE),"")</x:f>
      </x:c>
      <x:c r="M221" s="99"/>
      <x:c r="N221" s="99"/>
      <x:c r="O221" s="99"/>
      <x:c r="P221" s="99"/>
      <x:c r="Q221" s="101" t="str">
        <x:f>IF(B221="","",SUMIF($B$5:$B$1004,B221,$J$5:$J$1004)-SUMIF($B$5:$B$1004,B221,$K$5:$K$1004))</x:f>
      </x:c>
    </x:row>
    <x:row r="222">
      <x:c r="A222" s="98"/>
      <x:c r="B222" s="99"/>
      <x:c r="C222" s="99"/>
      <x:c r="D222" s="99"/>
      <x:c r="E222" s="80" t="str">
        <x:f>IFERROR(VLOOKUP(D222,'DAFTAR AKUN'!$A$5:$H$100,2,FALSE),"")</x:f>
      </x:c>
      <x:c r="F222" s="99"/>
      <x:c r="G222" s="99"/>
      <x:c r="H222" s="99"/>
      <x:c r="I222" s="99"/>
      <x:c r="J222" s="100"/>
      <x:c r="K222" s="100"/>
      <x:c r="L222" s="99" t="str">
        <x:f>IFERROR(VLOOKUP(D222,'DAFTAR AKUN'!$A$5:$H$100,6,FALSE),"")</x:f>
      </x:c>
      <x:c r="M222" s="99"/>
      <x:c r="N222" s="99"/>
      <x:c r="O222" s="99"/>
      <x:c r="P222" s="99"/>
      <x:c r="Q222" s="101" t="str">
        <x:f>IF(B222="","",SUMIF($B$5:$B$1004,B222,$J$5:$J$1004)-SUMIF($B$5:$B$1004,B222,$K$5:$K$1004))</x:f>
      </x:c>
    </x:row>
    <x:row r="223">
      <x:c r="A223" s="98"/>
      <x:c r="B223" s="99"/>
      <x:c r="C223" s="99"/>
      <x:c r="D223" s="99"/>
      <x:c r="E223" s="80" t="str">
        <x:f>IFERROR(VLOOKUP(D223,'DAFTAR AKUN'!$A$5:$H$100,2,FALSE),"")</x:f>
      </x:c>
      <x:c r="F223" s="99"/>
      <x:c r="G223" s="99"/>
      <x:c r="H223" s="99"/>
      <x:c r="I223" s="99"/>
      <x:c r="J223" s="100"/>
      <x:c r="K223" s="100"/>
      <x:c r="L223" s="99" t="str">
        <x:f>IFERROR(VLOOKUP(D223,'DAFTAR AKUN'!$A$5:$H$100,6,FALSE),"")</x:f>
      </x:c>
      <x:c r="M223" s="99"/>
      <x:c r="N223" s="99"/>
      <x:c r="O223" s="99"/>
      <x:c r="P223" s="99"/>
      <x:c r="Q223" s="101" t="str">
        <x:f>IF(B223="","",SUMIF($B$5:$B$1004,B223,$J$5:$J$1004)-SUMIF($B$5:$B$1004,B223,$K$5:$K$1004))</x:f>
      </x:c>
    </x:row>
    <x:row r="224">
      <x:c r="A224" s="98"/>
      <x:c r="B224" s="99"/>
      <x:c r="C224" s="99"/>
      <x:c r="D224" s="99"/>
      <x:c r="E224" s="80" t="str">
        <x:f>IFERROR(VLOOKUP(D224,'DAFTAR AKUN'!$A$5:$H$100,2,FALSE),"")</x:f>
      </x:c>
      <x:c r="F224" s="99"/>
      <x:c r="G224" s="99"/>
      <x:c r="H224" s="99"/>
      <x:c r="I224" s="99"/>
      <x:c r="J224" s="100"/>
      <x:c r="K224" s="100"/>
      <x:c r="L224" s="99" t="str">
        <x:f>IFERROR(VLOOKUP(D224,'DAFTAR AKUN'!$A$5:$H$100,6,FALSE),"")</x:f>
      </x:c>
      <x:c r="M224" s="99"/>
      <x:c r="N224" s="99"/>
      <x:c r="O224" s="99"/>
      <x:c r="P224" s="99"/>
      <x:c r="Q224" s="101" t="str">
        <x:f>IF(B224="","",SUMIF($B$5:$B$1004,B224,$J$5:$J$1004)-SUMIF($B$5:$B$1004,B224,$K$5:$K$1004))</x:f>
      </x:c>
    </x:row>
    <x:row r="225">
      <x:c r="A225" s="98"/>
      <x:c r="B225" s="99"/>
      <x:c r="C225" s="99"/>
      <x:c r="D225" s="99"/>
      <x:c r="E225" s="80" t="str">
        <x:f>IFERROR(VLOOKUP(D225,'DAFTAR AKUN'!$A$5:$H$100,2,FALSE),"")</x:f>
      </x:c>
      <x:c r="F225" s="99"/>
      <x:c r="G225" s="99"/>
      <x:c r="H225" s="99"/>
      <x:c r="I225" s="99"/>
      <x:c r="J225" s="100"/>
      <x:c r="K225" s="100"/>
      <x:c r="L225" s="99" t="str">
        <x:f>IFERROR(VLOOKUP(D225,'DAFTAR AKUN'!$A$5:$H$100,6,FALSE),"")</x:f>
      </x:c>
      <x:c r="M225" s="99"/>
      <x:c r="N225" s="99"/>
      <x:c r="O225" s="99"/>
      <x:c r="P225" s="99"/>
      <x:c r="Q225" s="101" t="str">
        <x:f>IF(B225="","",SUMIF($B$5:$B$1004,B225,$J$5:$J$1004)-SUMIF($B$5:$B$1004,B225,$K$5:$K$1004))</x:f>
      </x:c>
    </x:row>
    <x:row r="226">
      <x:c r="A226" s="98"/>
      <x:c r="B226" s="99"/>
      <x:c r="C226" s="99"/>
      <x:c r="D226" s="99"/>
      <x:c r="E226" s="80" t="str">
        <x:f>IFERROR(VLOOKUP(D226,'DAFTAR AKUN'!$A$5:$H$100,2,FALSE),"")</x:f>
      </x:c>
      <x:c r="F226" s="99"/>
      <x:c r="G226" s="99"/>
      <x:c r="H226" s="99"/>
      <x:c r="I226" s="99"/>
      <x:c r="J226" s="100"/>
      <x:c r="K226" s="100"/>
      <x:c r="L226" s="99" t="str">
        <x:f>IFERROR(VLOOKUP(D226,'DAFTAR AKUN'!$A$5:$H$100,6,FALSE),"")</x:f>
      </x:c>
      <x:c r="M226" s="99"/>
      <x:c r="N226" s="99"/>
      <x:c r="O226" s="99"/>
      <x:c r="P226" s="99"/>
      <x:c r="Q226" s="101" t="str">
        <x:f>IF(B226="","",SUMIF($B$5:$B$1004,B226,$J$5:$J$1004)-SUMIF($B$5:$B$1004,B226,$K$5:$K$1004))</x:f>
      </x:c>
    </x:row>
    <x:row r="227">
      <x:c r="A227" s="98"/>
      <x:c r="B227" s="99"/>
      <x:c r="C227" s="99"/>
      <x:c r="D227" s="99"/>
      <x:c r="E227" s="80" t="str">
        <x:f>IFERROR(VLOOKUP(D227,'DAFTAR AKUN'!$A$5:$H$100,2,FALSE),"")</x:f>
      </x:c>
      <x:c r="F227" s="99"/>
      <x:c r="G227" s="99"/>
      <x:c r="H227" s="99"/>
      <x:c r="I227" s="99"/>
      <x:c r="J227" s="100"/>
      <x:c r="K227" s="100"/>
      <x:c r="L227" s="99" t="str">
        <x:f>IFERROR(VLOOKUP(D227,'DAFTAR AKUN'!$A$5:$H$100,6,FALSE),"")</x:f>
      </x:c>
      <x:c r="M227" s="99"/>
      <x:c r="N227" s="99"/>
      <x:c r="O227" s="99"/>
      <x:c r="P227" s="99"/>
      <x:c r="Q227" s="101" t="str">
        <x:f>IF(B227="","",SUMIF($B$5:$B$1004,B227,$J$5:$J$1004)-SUMIF($B$5:$B$1004,B227,$K$5:$K$1004))</x:f>
      </x:c>
    </x:row>
    <x:row r="228">
      <x:c r="A228" s="98"/>
      <x:c r="B228" s="99"/>
      <x:c r="C228" s="99"/>
      <x:c r="D228" s="99"/>
      <x:c r="E228" s="80" t="str">
        <x:f>IFERROR(VLOOKUP(D228,'DAFTAR AKUN'!$A$5:$H$100,2,FALSE),"")</x:f>
      </x:c>
      <x:c r="F228" s="99"/>
      <x:c r="G228" s="99"/>
      <x:c r="H228" s="99"/>
      <x:c r="I228" s="99"/>
      <x:c r="J228" s="100"/>
      <x:c r="K228" s="100"/>
      <x:c r="L228" s="99" t="str">
        <x:f>IFERROR(VLOOKUP(D228,'DAFTAR AKUN'!$A$5:$H$100,6,FALSE),"")</x:f>
      </x:c>
      <x:c r="M228" s="99"/>
      <x:c r="N228" s="99"/>
      <x:c r="O228" s="99"/>
      <x:c r="P228" s="99"/>
      <x:c r="Q228" s="101" t="str">
        <x:f>IF(B228="","",SUMIF($B$5:$B$1004,B228,$J$5:$J$1004)-SUMIF($B$5:$B$1004,B228,$K$5:$K$1004))</x:f>
      </x:c>
    </x:row>
    <x:row r="229">
      <x:c r="A229" s="98"/>
      <x:c r="B229" s="99"/>
      <x:c r="C229" s="99"/>
      <x:c r="D229" s="99"/>
      <x:c r="E229" s="80" t="str">
        <x:f>IFERROR(VLOOKUP(D229,'DAFTAR AKUN'!$A$5:$H$100,2,FALSE),"")</x:f>
      </x:c>
      <x:c r="F229" s="99"/>
      <x:c r="G229" s="99"/>
      <x:c r="H229" s="99"/>
      <x:c r="I229" s="99"/>
      <x:c r="J229" s="100"/>
      <x:c r="K229" s="100"/>
      <x:c r="L229" s="99" t="str">
        <x:f>IFERROR(VLOOKUP(D229,'DAFTAR AKUN'!$A$5:$H$100,6,FALSE),"")</x:f>
      </x:c>
      <x:c r="M229" s="99"/>
      <x:c r="N229" s="99"/>
      <x:c r="O229" s="99"/>
      <x:c r="P229" s="99"/>
      <x:c r="Q229" s="101" t="str">
        <x:f>IF(B229="","",SUMIF($B$5:$B$1004,B229,$J$5:$J$1004)-SUMIF($B$5:$B$1004,B229,$K$5:$K$1004))</x:f>
      </x:c>
    </x:row>
    <x:row r="230">
      <x:c r="A230" s="98"/>
      <x:c r="B230" s="99"/>
      <x:c r="C230" s="99"/>
      <x:c r="D230" s="99"/>
      <x:c r="E230" s="80" t="str">
        <x:f>IFERROR(VLOOKUP(D230,'DAFTAR AKUN'!$A$5:$H$100,2,FALSE),"")</x:f>
      </x:c>
      <x:c r="F230" s="99"/>
      <x:c r="G230" s="99"/>
      <x:c r="H230" s="99"/>
      <x:c r="I230" s="99"/>
      <x:c r="J230" s="100"/>
      <x:c r="K230" s="100"/>
      <x:c r="L230" s="99" t="str">
        <x:f>IFERROR(VLOOKUP(D230,'DAFTAR AKUN'!$A$5:$H$100,6,FALSE),"")</x:f>
      </x:c>
      <x:c r="M230" s="99"/>
      <x:c r="N230" s="99"/>
      <x:c r="O230" s="99"/>
      <x:c r="P230" s="99"/>
      <x:c r="Q230" s="101" t="str">
        <x:f>IF(B230="","",SUMIF($B$5:$B$1004,B230,$J$5:$J$1004)-SUMIF($B$5:$B$1004,B230,$K$5:$K$1004))</x:f>
      </x:c>
    </x:row>
    <x:row r="231">
      <x:c r="A231" s="98"/>
      <x:c r="B231" s="99"/>
      <x:c r="C231" s="99"/>
      <x:c r="D231" s="99"/>
      <x:c r="E231" s="80" t="str">
        <x:f>IFERROR(VLOOKUP(D231,'DAFTAR AKUN'!$A$5:$H$100,2,FALSE),"")</x:f>
      </x:c>
      <x:c r="F231" s="99"/>
      <x:c r="G231" s="99"/>
      <x:c r="H231" s="99"/>
      <x:c r="I231" s="99"/>
      <x:c r="J231" s="100"/>
      <x:c r="K231" s="100"/>
      <x:c r="L231" s="99" t="str">
        <x:f>IFERROR(VLOOKUP(D231,'DAFTAR AKUN'!$A$5:$H$100,6,FALSE),"")</x:f>
      </x:c>
      <x:c r="M231" s="99"/>
      <x:c r="N231" s="99"/>
      <x:c r="O231" s="99"/>
      <x:c r="P231" s="99"/>
      <x:c r="Q231" s="101" t="str">
        <x:f>IF(B231="","",SUMIF($B$5:$B$1004,B231,$J$5:$J$1004)-SUMIF($B$5:$B$1004,B231,$K$5:$K$1004))</x:f>
      </x:c>
    </x:row>
    <x:row r="232">
      <x:c r="A232" s="98"/>
      <x:c r="B232" s="99"/>
      <x:c r="C232" s="99"/>
      <x:c r="D232" s="99"/>
      <x:c r="E232" s="80" t="str">
        <x:f>IFERROR(VLOOKUP(D232,'DAFTAR AKUN'!$A$5:$H$100,2,FALSE),"")</x:f>
      </x:c>
      <x:c r="F232" s="99"/>
      <x:c r="G232" s="99"/>
      <x:c r="H232" s="99"/>
      <x:c r="I232" s="99"/>
      <x:c r="J232" s="100"/>
      <x:c r="K232" s="100"/>
      <x:c r="L232" s="99" t="str">
        <x:f>IFERROR(VLOOKUP(D232,'DAFTAR AKUN'!$A$5:$H$100,6,FALSE),"")</x:f>
      </x:c>
      <x:c r="M232" s="99"/>
      <x:c r="N232" s="99"/>
      <x:c r="O232" s="99"/>
      <x:c r="P232" s="99"/>
      <x:c r="Q232" s="101" t="str">
        <x:f>IF(B232="","",SUMIF($B$5:$B$1004,B232,$J$5:$J$1004)-SUMIF($B$5:$B$1004,B232,$K$5:$K$1004))</x:f>
      </x:c>
    </x:row>
    <x:row r="233">
      <x:c r="A233" s="98"/>
      <x:c r="B233" s="99"/>
      <x:c r="C233" s="99"/>
      <x:c r="D233" s="99"/>
      <x:c r="E233" s="80" t="str">
        <x:f>IFERROR(VLOOKUP(D233,'DAFTAR AKUN'!$A$5:$H$100,2,FALSE),"")</x:f>
      </x:c>
      <x:c r="F233" s="99"/>
      <x:c r="G233" s="99"/>
      <x:c r="H233" s="99"/>
      <x:c r="I233" s="99"/>
      <x:c r="J233" s="100"/>
      <x:c r="K233" s="100"/>
      <x:c r="L233" s="99" t="str">
        <x:f>IFERROR(VLOOKUP(D233,'DAFTAR AKUN'!$A$5:$H$100,6,FALSE),"")</x:f>
      </x:c>
      <x:c r="M233" s="99"/>
      <x:c r="N233" s="99"/>
      <x:c r="O233" s="99"/>
      <x:c r="P233" s="99"/>
      <x:c r="Q233" s="101" t="str">
        <x:f>IF(B233="","",SUMIF($B$5:$B$1004,B233,$J$5:$J$1004)-SUMIF($B$5:$B$1004,B233,$K$5:$K$1004))</x:f>
      </x:c>
    </x:row>
    <x:row r="234">
      <x:c r="A234" s="98"/>
      <x:c r="B234" s="99"/>
      <x:c r="C234" s="99"/>
      <x:c r="D234" s="99"/>
      <x:c r="E234" s="80" t="str">
        <x:f>IFERROR(VLOOKUP(D234,'DAFTAR AKUN'!$A$5:$H$100,2,FALSE),"")</x:f>
      </x:c>
      <x:c r="F234" s="99"/>
      <x:c r="G234" s="99"/>
      <x:c r="H234" s="99"/>
      <x:c r="I234" s="99"/>
      <x:c r="J234" s="100"/>
      <x:c r="K234" s="100"/>
      <x:c r="L234" s="99" t="str">
        <x:f>IFERROR(VLOOKUP(D234,'DAFTAR AKUN'!$A$5:$H$100,6,FALSE),"")</x:f>
      </x:c>
      <x:c r="M234" s="99"/>
      <x:c r="N234" s="99"/>
      <x:c r="O234" s="99"/>
      <x:c r="P234" s="99"/>
      <x:c r="Q234" s="101" t="str">
        <x:f>IF(B234="","",SUMIF($B$5:$B$1004,B234,$J$5:$J$1004)-SUMIF($B$5:$B$1004,B234,$K$5:$K$1004))</x:f>
      </x:c>
    </x:row>
    <x:row r="235">
      <x:c r="A235" s="98"/>
      <x:c r="B235" s="99"/>
      <x:c r="C235" s="99"/>
      <x:c r="D235" s="99"/>
      <x:c r="E235" s="80" t="str">
        <x:f>IFERROR(VLOOKUP(D235,'DAFTAR AKUN'!$A$5:$H$100,2,FALSE),"")</x:f>
      </x:c>
      <x:c r="F235" s="99"/>
      <x:c r="G235" s="99"/>
      <x:c r="H235" s="99"/>
      <x:c r="I235" s="99"/>
      <x:c r="J235" s="100"/>
      <x:c r="K235" s="100"/>
      <x:c r="L235" s="99" t="str">
        <x:f>IFERROR(VLOOKUP(D235,'DAFTAR AKUN'!$A$5:$H$100,6,FALSE),"")</x:f>
      </x:c>
      <x:c r="M235" s="99"/>
      <x:c r="N235" s="99"/>
      <x:c r="O235" s="99"/>
      <x:c r="P235" s="99"/>
      <x:c r="Q235" s="101" t="str">
        <x:f>IF(B235="","",SUMIF($B$5:$B$1004,B235,$J$5:$J$1004)-SUMIF($B$5:$B$1004,B235,$K$5:$K$1004))</x:f>
      </x:c>
    </x:row>
    <x:row r="236">
      <x:c r="A236" s="98"/>
      <x:c r="B236" s="99"/>
      <x:c r="C236" s="99"/>
      <x:c r="D236" s="99"/>
      <x:c r="E236" s="80" t="str">
        <x:f>IFERROR(VLOOKUP(D236,'DAFTAR AKUN'!$A$5:$H$100,2,FALSE),"")</x:f>
      </x:c>
      <x:c r="F236" s="99"/>
      <x:c r="G236" s="99"/>
      <x:c r="H236" s="99"/>
      <x:c r="I236" s="99"/>
      <x:c r="J236" s="100"/>
      <x:c r="K236" s="100"/>
      <x:c r="L236" s="99" t="str">
        <x:f>IFERROR(VLOOKUP(D236,'DAFTAR AKUN'!$A$5:$H$100,6,FALSE),"")</x:f>
      </x:c>
      <x:c r="M236" s="99"/>
      <x:c r="N236" s="99"/>
      <x:c r="O236" s="99"/>
      <x:c r="P236" s="99"/>
      <x:c r="Q236" s="101" t="str">
        <x:f>IF(B236="","",SUMIF($B$5:$B$1004,B236,$J$5:$J$1004)-SUMIF($B$5:$B$1004,B236,$K$5:$K$1004))</x:f>
      </x:c>
    </x:row>
    <x:row r="237">
      <x:c r="A237" s="98"/>
      <x:c r="B237" s="99"/>
      <x:c r="C237" s="99"/>
      <x:c r="D237" s="99"/>
      <x:c r="E237" s="80" t="str">
        <x:f>IFERROR(VLOOKUP(D237,'DAFTAR AKUN'!$A$5:$H$100,2,FALSE),"")</x:f>
      </x:c>
      <x:c r="F237" s="99"/>
      <x:c r="G237" s="99"/>
      <x:c r="H237" s="99"/>
      <x:c r="I237" s="99"/>
      <x:c r="J237" s="100"/>
      <x:c r="K237" s="100"/>
      <x:c r="L237" s="99" t="str">
        <x:f>IFERROR(VLOOKUP(D237,'DAFTAR AKUN'!$A$5:$H$100,6,FALSE),"")</x:f>
      </x:c>
      <x:c r="M237" s="99"/>
      <x:c r="N237" s="99"/>
      <x:c r="O237" s="99"/>
      <x:c r="P237" s="99"/>
      <x:c r="Q237" s="101" t="str">
        <x:f>IF(B237="","",SUMIF($B$5:$B$1004,B237,$J$5:$J$1004)-SUMIF($B$5:$B$1004,B237,$K$5:$K$1004))</x:f>
      </x:c>
    </x:row>
    <x:row r="238">
      <x:c r="A238" s="98"/>
      <x:c r="B238" s="99"/>
      <x:c r="C238" s="99"/>
      <x:c r="D238" s="99"/>
      <x:c r="E238" s="80" t="str">
        <x:f>IFERROR(VLOOKUP(D238,'DAFTAR AKUN'!$A$5:$H$100,2,FALSE),"")</x:f>
      </x:c>
      <x:c r="F238" s="99"/>
      <x:c r="G238" s="99"/>
      <x:c r="H238" s="99"/>
      <x:c r="I238" s="99"/>
      <x:c r="J238" s="100"/>
      <x:c r="K238" s="100"/>
      <x:c r="L238" s="99" t="str">
        <x:f>IFERROR(VLOOKUP(D238,'DAFTAR AKUN'!$A$5:$H$100,6,FALSE),"")</x:f>
      </x:c>
      <x:c r="M238" s="99"/>
      <x:c r="N238" s="99"/>
      <x:c r="O238" s="99"/>
      <x:c r="P238" s="99"/>
      <x:c r="Q238" s="101" t="str">
        <x:f>IF(B238="","",SUMIF($B$5:$B$1004,B238,$J$5:$J$1004)-SUMIF($B$5:$B$1004,B238,$K$5:$K$1004))</x:f>
      </x:c>
    </x:row>
    <x:row r="239">
      <x:c r="A239" s="98"/>
      <x:c r="B239" s="99"/>
      <x:c r="C239" s="99"/>
      <x:c r="D239" s="99"/>
      <x:c r="E239" s="80" t="str">
        <x:f>IFERROR(VLOOKUP(D239,'DAFTAR AKUN'!$A$5:$H$100,2,FALSE),"")</x:f>
      </x:c>
      <x:c r="F239" s="99"/>
      <x:c r="G239" s="99"/>
      <x:c r="H239" s="99"/>
      <x:c r="I239" s="99"/>
      <x:c r="J239" s="100"/>
      <x:c r="K239" s="100"/>
      <x:c r="L239" s="99" t="str">
        <x:f>IFERROR(VLOOKUP(D239,'DAFTAR AKUN'!$A$5:$H$100,6,FALSE),"")</x:f>
      </x:c>
      <x:c r="M239" s="99"/>
      <x:c r="N239" s="99"/>
      <x:c r="O239" s="99"/>
      <x:c r="P239" s="99"/>
      <x:c r="Q239" s="101" t="str">
        <x:f>IF(B239="","",SUMIF($B$5:$B$1004,B239,$J$5:$J$1004)-SUMIF($B$5:$B$1004,B239,$K$5:$K$1004))</x:f>
      </x:c>
    </x:row>
    <x:row r="240">
      <x:c r="A240" s="98"/>
      <x:c r="B240" s="99"/>
      <x:c r="C240" s="99"/>
      <x:c r="D240" s="99"/>
      <x:c r="E240" s="80" t="str">
        <x:f>IFERROR(VLOOKUP(D240,'DAFTAR AKUN'!$A$5:$H$100,2,FALSE),"")</x:f>
      </x:c>
      <x:c r="F240" s="99"/>
      <x:c r="G240" s="99"/>
      <x:c r="H240" s="99"/>
      <x:c r="I240" s="99"/>
      <x:c r="J240" s="100"/>
      <x:c r="K240" s="100"/>
      <x:c r="L240" s="99" t="str">
        <x:f>IFERROR(VLOOKUP(D240,'DAFTAR AKUN'!$A$5:$H$100,6,FALSE),"")</x:f>
      </x:c>
      <x:c r="M240" s="99"/>
      <x:c r="N240" s="99"/>
      <x:c r="O240" s="99"/>
      <x:c r="P240" s="99"/>
      <x:c r="Q240" s="101" t="str">
        <x:f>IF(B240="","",SUMIF($B$5:$B$1004,B240,$J$5:$J$1004)-SUMIF($B$5:$B$1004,B240,$K$5:$K$1004))</x:f>
      </x:c>
    </x:row>
    <x:row r="241">
      <x:c r="A241" s="98"/>
      <x:c r="B241" s="99"/>
      <x:c r="C241" s="99"/>
      <x:c r="D241" s="99"/>
      <x:c r="E241" s="80" t="str">
        <x:f>IFERROR(VLOOKUP(D241,'DAFTAR AKUN'!$A$5:$H$100,2,FALSE),"")</x:f>
      </x:c>
      <x:c r="F241" s="99"/>
      <x:c r="G241" s="99"/>
      <x:c r="H241" s="99"/>
      <x:c r="I241" s="99"/>
      <x:c r="J241" s="100"/>
      <x:c r="K241" s="100"/>
      <x:c r="L241" s="99" t="str">
        <x:f>IFERROR(VLOOKUP(D241,'DAFTAR AKUN'!$A$5:$H$100,6,FALSE),"")</x:f>
      </x:c>
      <x:c r="M241" s="99"/>
      <x:c r="N241" s="99"/>
      <x:c r="O241" s="99"/>
      <x:c r="P241" s="99"/>
      <x:c r="Q241" s="101" t="str">
        <x:f>IF(B241="","",SUMIF($B$5:$B$1004,B241,$J$5:$J$1004)-SUMIF($B$5:$B$1004,B241,$K$5:$K$1004))</x:f>
      </x:c>
    </x:row>
    <x:row r="242">
      <x:c r="A242" s="98"/>
      <x:c r="B242" s="99"/>
      <x:c r="C242" s="99"/>
      <x:c r="D242" s="99"/>
      <x:c r="E242" s="80" t="str">
        <x:f>IFERROR(VLOOKUP(D242,'DAFTAR AKUN'!$A$5:$H$100,2,FALSE),"")</x:f>
      </x:c>
      <x:c r="F242" s="99"/>
      <x:c r="G242" s="99"/>
      <x:c r="H242" s="99"/>
      <x:c r="I242" s="99"/>
      <x:c r="J242" s="100"/>
      <x:c r="K242" s="100"/>
      <x:c r="L242" s="99" t="str">
        <x:f>IFERROR(VLOOKUP(D242,'DAFTAR AKUN'!$A$5:$H$100,6,FALSE),"")</x:f>
      </x:c>
      <x:c r="M242" s="99"/>
      <x:c r="N242" s="99"/>
      <x:c r="O242" s="99"/>
      <x:c r="P242" s="99"/>
      <x:c r="Q242" s="101" t="str">
        <x:f>IF(B242="","",SUMIF($B$5:$B$1004,B242,$J$5:$J$1004)-SUMIF($B$5:$B$1004,B242,$K$5:$K$1004))</x:f>
      </x:c>
    </x:row>
    <x:row r="243">
      <x:c r="A243" s="98"/>
      <x:c r="B243" s="99"/>
      <x:c r="C243" s="99"/>
      <x:c r="D243" s="99"/>
      <x:c r="E243" s="80" t="str">
        <x:f>IFERROR(VLOOKUP(D243,'DAFTAR AKUN'!$A$5:$H$100,2,FALSE),"")</x:f>
      </x:c>
      <x:c r="F243" s="99"/>
      <x:c r="G243" s="99"/>
      <x:c r="H243" s="99"/>
      <x:c r="I243" s="99"/>
      <x:c r="J243" s="100"/>
      <x:c r="K243" s="100"/>
      <x:c r="L243" s="99" t="str">
        <x:f>IFERROR(VLOOKUP(D243,'DAFTAR AKUN'!$A$5:$H$100,6,FALSE),"")</x:f>
      </x:c>
      <x:c r="M243" s="99"/>
      <x:c r="N243" s="99"/>
      <x:c r="O243" s="99"/>
      <x:c r="P243" s="99"/>
      <x:c r="Q243" s="101" t="str">
        <x:f>IF(B243="","",SUMIF($B$5:$B$1004,B243,$J$5:$J$1004)-SUMIF($B$5:$B$1004,B243,$K$5:$K$1004))</x:f>
      </x:c>
    </x:row>
    <x:row r="244">
      <x:c r="A244" s="98"/>
      <x:c r="B244" s="99"/>
      <x:c r="C244" s="99"/>
      <x:c r="D244" s="99"/>
      <x:c r="E244" s="80" t="str">
        <x:f>IFERROR(VLOOKUP(D244,'DAFTAR AKUN'!$A$5:$H$100,2,FALSE),"")</x:f>
      </x:c>
      <x:c r="F244" s="99"/>
      <x:c r="G244" s="99"/>
      <x:c r="H244" s="99"/>
      <x:c r="I244" s="99"/>
      <x:c r="J244" s="100"/>
      <x:c r="K244" s="100"/>
      <x:c r="L244" s="99" t="str">
        <x:f>IFERROR(VLOOKUP(D244,'DAFTAR AKUN'!$A$5:$H$100,6,FALSE),"")</x:f>
      </x:c>
      <x:c r="M244" s="99"/>
      <x:c r="N244" s="99"/>
      <x:c r="O244" s="99"/>
      <x:c r="P244" s="99"/>
      <x:c r="Q244" s="101" t="str">
        <x:f>IF(B244="","",SUMIF($B$5:$B$1004,B244,$J$5:$J$1004)-SUMIF($B$5:$B$1004,B244,$K$5:$K$1004))</x:f>
      </x:c>
    </x:row>
    <x:row r="245">
      <x:c r="A245" s="98"/>
      <x:c r="B245" s="99"/>
      <x:c r="C245" s="99"/>
      <x:c r="D245" s="99"/>
      <x:c r="E245" s="80" t="str">
        <x:f>IFERROR(VLOOKUP(D245,'DAFTAR AKUN'!$A$5:$H$100,2,FALSE),"")</x:f>
      </x:c>
      <x:c r="F245" s="99"/>
      <x:c r="G245" s="99"/>
      <x:c r="H245" s="99"/>
      <x:c r="I245" s="99"/>
      <x:c r="J245" s="100"/>
      <x:c r="K245" s="100"/>
      <x:c r="L245" s="99" t="str">
        <x:f>IFERROR(VLOOKUP(D245,'DAFTAR AKUN'!$A$5:$H$100,6,FALSE),"")</x:f>
      </x:c>
      <x:c r="M245" s="99"/>
      <x:c r="N245" s="99"/>
      <x:c r="O245" s="99"/>
      <x:c r="P245" s="99"/>
      <x:c r="Q245" s="101" t="str">
        <x:f>IF(B245="","",SUMIF($B$5:$B$1004,B245,$J$5:$J$1004)-SUMIF($B$5:$B$1004,B245,$K$5:$K$1004))</x:f>
      </x:c>
    </x:row>
    <x:row r="246">
      <x:c r="A246" s="98"/>
      <x:c r="B246" s="99"/>
      <x:c r="C246" s="99"/>
      <x:c r="D246" s="99"/>
      <x:c r="E246" s="80" t="str">
        <x:f>IFERROR(VLOOKUP(D246,'DAFTAR AKUN'!$A$5:$H$100,2,FALSE),"")</x:f>
      </x:c>
      <x:c r="F246" s="99"/>
      <x:c r="G246" s="99"/>
      <x:c r="H246" s="99"/>
      <x:c r="I246" s="99"/>
      <x:c r="J246" s="100"/>
      <x:c r="K246" s="100"/>
      <x:c r="L246" s="99" t="str">
        <x:f>IFERROR(VLOOKUP(D246,'DAFTAR AKUN'!$A$5:$H$100,6,FALSE),"")</x:f>
      </x:c>
      <x:c r="M246" s="99"/>
      <x:c r="N246" s="99"/>
      <x:c r="O246" s="99"/>
      <x:c r="P246" s="99"/>
      <x:c r="Q246" s="101" t="str">
        <x:f>IF(B246="","",SUMIF($B$5:$B$1004,B246,$J$5:$J$1004)-SUMIF($B$5:$B$1004,B246,$K$5:$K$1004))</x:f>
      </x:c>
    </x:row>
    <x:row r="247">
      <x:c r="A247" s="98"/>
      <x:c r="B247" s="99"/>
      <x:c r="C247" s="99"/>
      <x:c r="D247" s="99"/>
      <x:c r="E247" s="80" t="str">
        <x:f>IFERROR(VLOOKUP(D247,'DAFTAR AKUN'!$A$5:$H$100,2,FALSE),"")</x:f>
      </x:c>
      <x:c r="F247" s="99"/>
      <x:c r="G247" s="99"/>
      <x:c r="H247" s="99"/>
      <x:c r="I247" s="99"/>
      <x:c r="J247" s="100"/>
      <x:c r="K247" s="100"/>
      <x:c r="L247" s="99" t="str">
        <x:f>IFERROR(VLOOKUP(D247,'DAFTAR AKUN'!$A$5:$H$100,6,FALSE),"")</x:f>
      </x:c>
      <x:c r="M247" s="99"/>
      <x:c r="N247" s="99"/>
      <x:c r="O247" s="99"/>
      <x:c r="P247" s="99"/>
      <x:c r="Q247" s="101" t="str">
        <x:f>IF(B247="","",SUMIF($B$5:$B$1004,B247,$J$5:$J$1004)-SUMIF($B$5:$B$1004,B247,$K$5:$K$1004))</x:f>
      </x:c>
    </x:row>
    <x:row r="248">
      <x:c r="A248" s="98"/>
      <x:c r="B248" s="99"/>
      <x:c r="C248" s="99"/>
      <x:c r="D248" s="99"/>
      <x:c r="E248" s="80" t="str">
        <x:f>IFERROR(VLOOKUP(D248,'DAFTAR AKUN'!$A$5:$H$100,2,FALSE),"")</x:f>
      </x:c>
      <x:c r="F248" s="99"/>
      <x:c r="G248" s="99"/>
      <x:c r="H248" s="99"/>
      <x:c r="I248" s="99"/>
      <x:c r="J248" s="100"/>
      <x:c r="K248" s="100"/>
      <x:c r="L248" s="99" t="str">
        <x:f>IFERROR(VLOOKUP(D248,'DAFTAR AKUN'!$A$5:$H$100,6,FALSE),"")</x:f>
      </x:c>
      <x:c r="M248" s="99"/>
      <x:c r="N248" s="99"/>
      <x:c r="O248" s="99"/>
      <x:c r="P248" s="99"/>
      <x:c r="Q248" s="101" t="str">
        <x:f>IF(B248="","",SUMIF($B$5:$B$1004,B248,$J$5:$J$1004)-SUMIF($B$5:$B$1004,B248,$K$5:$K$1004))</x:f>
      </x:c>
    </x:row>
    <x:row r="249">
      <x:c r="A249" s="98"/>
      <x:c r="B249" s="99"/>
      <x:c r="C249" s="99"/>
      <x:c r="D249" s="99"/>
      <x:c r="E249" s="80" t="str">
        <x:f>IFERROR(VLOOKUP(D249,'DAFTAR AKUN'!$A$5:$H$100,2,FALSE),"")</x:f>
      </x:c>
      <x:c r="F249" s="99"/>
      <x:c r="G249" s="99"/>
      <x:c r="H249" s="99"/>
      <x:c r="I249" s="99"/>
      <x:c r="J249" s="100"/>
      <x:c r="K249" s="100"/>
      <x:c r="L249" s="99" t="str">
        <x:f>IFERROR(VLOOKUP(D249,'DAFTAR AKUN'!$A$5:$H$100,6,FALSE),"")</x:f>
      </x:c>
      <x:c r="M249" s="99"/>
      <x:c r="N249" s="99"/>
      <x:c r="O249" s="99"/>
      <x:c r="P249" s="99"/>
      <x:c r="Q249" s="101" t="str">
        <x:f>IF(B249="","",SUMIF($B$5:$B$1004,B249,$J$5:$J$1004)-SUMIF($B$5:$B$1004,B249,$K$5:$K$1004))</x:f>
      </x:c>
    </x:row>
    <x:row r="250">
      <x:c r="A250" s="98"/>
      <x:c r="B250" s="99"/>
      <x:c r="C250" s="99"/>
      <x:c r="D250" s="99"/>
      <x:c r="E250" s="80" t="str">
        <x:f>IFERROR(VLOOKUP(D250,'DAFTAR AKUN'!$A$5:$H$100,2,FALSE),"")</x:f>
      </x:c>
      <x:c r="F250" s="99"/>
      <x:c r="G250" s="99"/>
      <x:c r="H250" s="99"/>
      <x:c r="I250" s="99"/>
      <x:c r="J250" s="100"/>
      <x:c r="K250" s="100"/>
      <x:c r="L250" s="99" t="str">
        <x:f>IFERROR(VLOOKUP(D250,'DAFTAR AKUN'!$A$5:$H$100,6,FALSE),"")</x:f>
      </x:c>
      <x:c r="M250" s="99"/>
      <x:c r="N250" s="99"/>
      <x:c r="O250" s="99"/>
      <x:c r="P250" s="99"/>
      <x:c r="Q250" s="101" t="str">
        <x:f>IF(B250="","",SUMIF($B$5:$B$1004,B250,$J$5:$J$1004)-SUMIF($B$5:$B$1004,B250,$K$5:$K$1004))</x:f>
      </x:c>
    </x:row>
    <x:row r="251">
      <x:c r="A251" s="98"/>
      <x:c r="B251" s="99"/>
      <x:c r="C251" s="99"/>
      <x:c r="D251" s="99"/>
      <x:c r="E251" s="80" t="str">
        <x:f>IFERROR(VLOOKUP(D251,'DAFTAR AKUN'!$A$5:$H$100,2,FALSE),"")</x:f>
      </x:c>
      <x:c r="F251" s="99"/>
      <x:c r="G251" s="99"/>
      <x:c r="H251" s="99"/>
      <x:c r="I251" s="99"/>
      <x:c r="J251" s="100"/>
      <x:c r="K251" s="100"/>
      <x:c r="L251" s="99" t="str">
        <x:f>IFERROR(VLOOKUP(D251,'DAFTAR AKUN'!$A$5:$H$100,6,FALSE),"")</x:f>
      </x:c>
      <x:c r="M251" s="99"/>
      <x:c r="N251" s="99"/>
      <x:c r="O251" s="99"/>
      <x:c r="P251" s="99"/>
      <x:c r="Q251" s="101" t="str">
        <x:f>IF(B251="","",SUMIF($B$5:$B$1004,B251,$J$5:$J$1004)-SUMIF($B$5:$B$1004,B251,$K$5:$K$1004))</x:f>
      </x:c>
    </x:row>
    <x:row r="252">
      <x:c r="A252" s="98"/>
      <x:c r="B252" s="99"/>
      <x:c r="C252" s="99"/>
      <x:c r="D252" s="99"/>
      <x:c r="E252" s="80" t="str">
        <x:f>IFERROR(VLOOKUP(D252,'DAFTAR AKUN'!$A$5:$H$100,2,FALSE),"")</x:f>
      </x:c>
      <x:c r="F252" s="99"/>
      <x:c r="G252" s="99"/>
      <x:c r="H252" s="99"/>
      <x:c r="I252" s="99"/>
      <x:c r="J252" s="100"/>
      <x:c r="K252" s="100"/>
      <x:c r="L252" s="99" t="str">
        <x:f>IFERROR(VLOOKUP(D252,'DAFTAR AKUN'!$A$5:$H$100,6,FALSE),"")</x:f>
      </x:c>
      <x:c r="M252" s="99"/>
      <x:c r="N252" s="99"/>
      <x:c r="O252" s="99"/>
      <x:c r="P252" s="99"/>
      <x:c r="Q252" s="101" t="str">
        <x:f>IF(B252="","",SUMIF($B$5:$B$1004,B252,$J$5:$J$1004)-SUMIF($B$5:$B$1004,B252,$K$5:$K$1004))</x:f>
      </x:c>
    </x:row>
    <x:row r="253">
      <x:c r="A253" s="98"/>
      <x:c r="B253" s="99"/>
      <x:c r="C253" s="99"/>
      <x:c r="D253" s="99"/>
      <x:c r="E253" s="80" t="str">
        <x:f>IFERROR(VLOOKUP(D253,'DAFTAR AKUN'!$A$5:$H$100,2,FALSE),"")</x:f>
      </x:c>
      <x:c r="F253" s="99"/>
      <x:c r="G253" s="99"/>
      <x:c r="H253" s="99"/>
      <x:c r="I253" s="99"/>
      <x:c r="J253" s="100"/>
      <x:c r="K253" s="100"/>
      <x:c r="L253" s="99" t="str">
        <x:f>IFERROR(VLOOKUP(D253,'DAFTAR AKUN'!$A$5:$H$100,6,FALSE),"")</x:f>
      </x:c>
      <x:c r="M253" s="99"/>
      <x:c r="N253" s="99"/>
      <x:c r="O253" s="99"/>
      <x:c r="P253" s="99"/>
      <x:c r="Q253" s="101" t="str">
        <x:f>IF(B253="","",SUMIF($B$5:$B$1004,B253,$J$5:$J$1004)-SUMIF($B$5:$B$1004,B253,$K$5:$K$1004))</x:f>
      </x:c>
    </x:row>
    <x:row r="254">
      <x:c r="A254" s="98"/>
      <x:c r="B254" s="99"/>
      <x:c r="C254" s="99"/>
      <x:c r="D254" s="99"/>
      <x:c r="E254" s="80" t="str">
        <x:f>IFERROR(VLOOKUP(D254,'DAFTAR AKUN'!$A$5:$H$100,2,FALSE),"")</x:f>
      </x:c>
      <x:c r="F254" s="99"/>
      <x:c r="G254" s="99"/>
      <x:c r="H254" s="99"/>
      <x:c r="I254" s="99"/>
      <x:c r="J254" s="100"/>
      <x:c r="K254" s="100"/>
      <x:c r="L254" s="99" t="str">
        <x:f>IFERROR(VLOOKUP(D254,'DAFTAR AKUN'!$A$5:$H$100,6,FALSE),"")</x:f>
      </x:c>
      <x:c r="M254" s="99"/>
      <x:c r="N254" s="99"/>
      <x:c r="O254" s="99"/>
      <x:c r="P254" s="99"/>
      <x:c r="Q254" s="101" t="str">
        <x:f>IF(B254="","",SUMIF($B$5:$B$1004,B254,$J$5:$J$1004)-SUMIF($B$5:$B$1004,B254,$K$5:$K$1004))</x:f>
      </x:c>
    </x:row>
    <x:row r="255">
      <x:c r="A255" s="98"/>
      <x:c r="B255" s="99"/>
      <x:c r="C255" s="99"/>
      <x:c r="D255" s="99"/>
      <x:c r="E255" s="80" t="str">
        <x:f>IFERROR(VLOOKUP(D255,'DAFTAR AKUN'!$A$5:$H$100,2,FALSE),"")</x:f>
      </x:c>
      <x:c r="F255" s="99"/>
      <x:c r="G255" s="99"/>
      <x:c r="H255" s="99"/>
      <x:c r="I255" s="99"/>
      <x:c r="J255" s="100"/>
      <x:c r="K255" s="100"/>
      <x:c r="L255" s="99" t="str">
        <x:f>IFERROR(VLOOKUP(D255,'DAFTAR AKUN'!$A$5:$H$100,6,FALSE),"")</x:f>
      </x:c>
      <x:c r="M255" s="99"/>
      <x:c r="N255" s="99"/>
      <x:c r="O255" s="99"/>
      <x:c r="P255" s="99"/>
      <x:c r="Q255" s="101" t="str">
        <x:f>IF(B255="","",SUMIF($B$5:$B$1004,B255,$J$5:$J$1004)-SUMIF($B$5:$B$1004,B255,$K$5:$K$1004))</x:f>
      </x:c>
    </x:row>
    <x:row r="256">
      <x:c r="A256" s="98"/>
      <x:c r="B256" s="99"/>
      <x:c r="C256" s="99"/>
      <x:c r="D256" s="99"/>
      <x:c r="E256" s="80" t="str">
        <x:f>IFERROR(VLOOKUP(D256,'DAFTAR AKUN'!$A$5:$H$100,2,FALSE),"")</x:f>
      </x:c>
      <x:c r="F256" s="99"/>
      <x:c r="G256" s="99"/>
      <x:c r="H256" s="99"/>
      <x:c r="I256" s="99"/>
      <x:c r="J256" s="100"/>
      <x:c r="K256" s="100"/>
      <x:c r="L256" s="99" t="str">
        <x:f>IFERROR(VLOOKUP(D256,'DAFTAR AKUN'!$A$5:$H$100,6,FALSE),"")</x:f>
      </x:c>
      <x:c r="M256" s="99"/>
      <x:c r="N256" s="99"/>
      <x:c r="O256" s="99"/>
      <x:c r="P256" s="99"/>
      <x:c r="Q256" s="101" t="str">
        <x:f>IF(B256="","",SUMIF($B$5:$B$1004,B256,$J$5:$J$1004)-SUMIF($B$5:$B$1004,B256,$K$5:$K$1004))</x:f>
      </x:c>
    </x:row>
    <x:row r="257">
      <x:c r="A257" s="98"/>
      <x:c r="B257" s="99"/>
      <x:c r="C257" s="99"/>
      <x:c r="D257" s="99"/>
      <x:c r="E257" s="80" t="str">
        <x:f>IFERROR(VLOOKUP(D257,'DAFTAR AKUN'!$A$5:$H$100,2,FALSE),"")</x:f>
      </x:c>
      <x:c r="F257" s="99"/>
      <x:c r="G257" s="99"/>
      <x:c r="H257" s="99"/>
      <x:c r="I257" s="99"/>
      <x:c r="J257" s="100"/>
      <x:c r="K257" s="100"/>
      <x:c r="L257" s="99" t="str">
        <x:f>IFERROR(VLOOKUP(D257,'DAFTAR AKUN'!$A$5:$H$100,6,FALSE),"")</x:f>
      </x:c>
      <x:c r="M257" s="99"/>
      <x:c r="N257" s="99"/>
      <x:c r="O257" s="99"/>
      <x:c r="P257" s="99"/>
      <x:c r="Q257" s="101" t="str">
        <x:f>IF(B257="","",SUMIF($B$5:$B$1004,B257,$J$5:$J$1004)-SUMIF($B$5:$B$1004,B257,$K$5:$K$1004))</x:f>
      </x:c>
    </x:row>
    <x:row r="258">
      <x:c r="A258" s="98"/>
      <x:c r="B258" s="99"/>
      <x:c r="C258" s="99"/>
      <x:c r="D258" s="99"/>
      <x:c r="E258" s="80" t="str">
        <x:f>IFERROR(VLOOKUP(D258,'DAFTAR AKUN'!$A$5:$H$100,2,FALSE),"")</x:f>
      </x:c>
      <x:c r="F258" s="99"/>
      <x:c r="G258" s="99"/>
      <x:c r="H258" s="99"/>
      <x:c r="I258" s="99"/>
      <x:c r="J258" s="100"/>
      <x:c r="K258" s="100"/>
      <x:c r="L258" s="99" t="str">
        <x:f>IFERROR(VLOOKUP(D258,'DAFTAR AKUN'!$A$5:$H$100,6,FALSE),"")</x:f>
      </x:c>
      <x:c r="M258" s="99"/>
      <x:c r="N258" s="99"/>
      <x:c r="O258" s="99"/>
      <x:c r="P258" s="99"/>
      <x:c r="Q258" s="101" t="str">
        <x:f>IF(B258="","",SUMIF($B$5:$B$1004,B258,$J$5:$J$1004)-SUMIF($B$5:$B$1004,B258,$K$5:$K$1004))</x:f>
      </x:c>
    </x:row>
    <x:row r="259">
      <x:c r="A259" s="98"/>
      <x:c r="B259" s="99"/>
      <x:c r="C259" s="99"/>
      <x:c r="D259" s="99"/>
      <x:c r="E259" s="80" t="str">
        <x:f>IFERROR(VLOOKUP(D259,'DAFTAR AKUN'!$A$5:$H$100,2,FALSE),"")</x:f>
      </x:c>
      <x:c r="F259" s="99"/>
      <x:c r="G259" s="99"/>
      <x:c r="H259" s="99"/>
      <x:c r="I259" s="99"/>
      <x:c r="J259" s="100"/>
      <x:c r="K259" s="100"/>
      <x:c r="L259" s="99" t="str">
        <x:f>IFERROR(VLOOKUP(D259,'DAFTAR AKUN'!$A$5:$H$100,6,FALSE),"")</x:f>
      </x:c>
      <x:c r="M259" s="99"/>
      <x:c r="N259" s="99"/>
      <x:c r="O259" s="99"/>
      <x:c r="P259" s="99"/>
      <x:c r="Q259" s="101" t="str">
        <x:f>IF(B259="","",SUMIF($B$5:$B$1004,B259,$J$5:$J$1004)-SUMIF($B$5:$B$1004,B259,$K$5:$K$1004))</x:f>
      </x:c>
    </x:row>
    <x:row r="260">
      <x:c r="A260" s="98"/>
      <x:c r="B260" s="99"/>
      <x:c r="C260" s="99"/>
      <x:c r="D260" s="99"/>
      <x:c r="E260" s="80" t="str">
        <x:f>IFERROR(VLOOKUP(D260,'DAFTAR AKUN'!$A$5:$H$100,2,FALSE),"")</x:f>
      </x:c>
      <x:c r="F260" s="99"/>
      <x:c r="G260" s="99"/>
      <x:c r="H260" s="99"/>
      <x:c r="I260" s="99"/>
      <x:c r="J260" s="100"/>
      <x:c r="K260" s="100"/>
      <x:c r="L260" s="99" t="str">
        <x:f>IFERROR(VLOOKUP(D260,'DAFTAR AKUN'!$A$5:$H$100,6,FALSE),"")</x:f>
      </x:c>
      <x:c r="M260" s="99"/>
      <x:c r="N260" s="99"/>
      <x:c r="O260" s="99"/>
      <x:c r="P260" s="99"/>
      <x:c r="Q260" s="101" t="str">
        <x:f>IF(B260="","",SUMIF($B$5:$B$1004,B260,$J$5:$J$1004)-SUMIF($B$5:$B$1004,B260,$K$5:$K$1004))</x:f>
      </x:c>
    </x:row>
    <x:row r="261">
      <x:c r="A261" s="98"/>
      <x:c r="B261" s="99"/>
      <x:c r="C261" s="99"/>
      <x:c r="D261" s="99"/>
      <x:c r="E261" s="80" t="str">
        <x:f>IFERROR(VLOOKUP(D261,'DAFTAR AKUN'!$A$5:$H$100,2,FALSE),"")</x:f>
      </x:c>
      <x:c r="F261" s="99"/>
      <x:c r="G261" s="99"/>
      <x:c r="H261" s="99"/>
      <x:c r="I261" s="99"/>
      <x:c r="J261" s="100"/>
      <x:c r="K261" s="100"/>
      <x:c r="L261" s="99" t="str">
        <x:f>IFERROR(VLOOKUP(D261,'DAFTAR AKUN'!$A$5:$H$100,6,FALSE),"")</x:f>
      </x:c>
      <x:c r="M261" s="99"/>
      <x:c r="N261" s="99"/>
      <x:c r="O261" s="99"/>
      <x:c r="P261" s="99"/>
      <x:c r="Q261" s="101" t="str">
        <x:f>IF(B261="","",SUMIF($B$5:$B$1004,B261,$J$5:$J$1004)-SUMIF($B$5:$B$1004,B261,$K$5:$K$1004))</x:f>
      </x:c>
    </x:row>
    <x:row r="262">
      <x:c r="A262" s="98"/>
      <x:c r="B262" s="99"/>
      <x:c r="C262" s="99"/>
      <x:c r="D262" s="99"/>
      <x:c r="E262" s="80" t="str">
        <x:f>IFERROR(VLOOKUP(D262,'DAFTAR AKUN'!$A$5:$H$100,2,FALSE),"")</x:f>
      </x:c>
      <x:c r="F262" s="99"/>
      <x:c r="G262" s="99"/>
      <x:c r="H262" s="99"/>
      <x:c r="I262" s="99"/>
      <x:c r="J262" s="100"/>
      <x:c r="K262" s="100"/>
      <x:c r="L262" s="99" t="str">
        <x:f>IFERROR(VLOOKUP(D262,'DAFTAR AKUN'!$A$5:$H$100,6,FALSE),"")</x:f>
      </x:c>
      <x:c r="M262" s="99"/>
      <x:c r="N262" s="99"/>
      <x:c r="O262" s="99"/>
      <x:c r="P262" s="99"/>
      <x:c r="Q262" s="101" t="str">
        <x:f>IF(B262="","",SUMIF($B$5:$B$1004,B262,$J$5:$J$1004)-SUMIF($B$5:$B$1004,B262,$K$5:$K$1004))</x:f>
      </x:c>
    </x:row>
    <x:row r="263">
      <x:c r="A263" s="98"/>
      <x:c r="B263" s="99"/>
      <x:c r="C263" s="99"/>
      <x:c r="D263" s="99"/>
      <x:c r="E263" s="80" t="str">
        <x:f>IFERROR(VLOOKUP(D263,'DAFTAR AKUN'!$A$5:$H$100,2,FALSE),"")</x:f>
      </x:c>
      <x:c r="F263" s="99"/>
      <x:c r="G263" s="99"/>
      <x:c r="H263" s="99"/>
      <x:c r="I263" s="99"/>
      <x:c r="J263" s="100"/>
      <x:c r="K263" s="100"/>
      <x:c r="L263" s="99" t="str">
        <x:f>IFERROR(VLOOKUP(D263,'DAFTAR AKUN'!$A$5:$H$100,6,FALSE),"")</x:f>
      </x:c>
      <x:c r="M263" s="99"/>
      <x:c r="N263" s="99"/>
      <x:c r="O263" s="99"/>
      <x:c r="P263" s="99"/>
      <x:c r="Q263" s="101" t="str">
        <x:f>IF(B263="","",SUMIF($B$5:$B$1004,B263,$J$5:$J$1004)-SUMIF($B$5:$B$1004,B263,$K$5:$K$1004))</x:f>
      </x:c>
    </x:row>
    <x:row r="264">
      <x:c r="A264" s="98"/>
      <x:c r="B264" s="99"/>
      <x:c r="C264" s="99"/>
      <x:c r="D264" s="99"/>
      <x:c r="E264" s="80" t="str">
        <x:f>IFERROR(VLOOKUP(D264,'DAFTAR AKUN'!$A$5:$H$100,2,FALSE),"")</x:f>
      </x:c>
      <x:c r="F264" s="99"/>
      <x:c r="G264" s="99"/>
      <x:c r="H264" s="99"/>
      <x:c r="I264" s="99"/>
      <x:c r="J264" s="100"/>
      <x:c r="K264" s="100"/>
      <x:c r="L264" s="99" t="str">
        <x:f>IFERROR(VLOOKUP(D264,'DAFTAR AKUN'!$A$5:$H$100,6,FALSE),"")</x:f>
      </x:c>
      <x:c r="M264" s="99"/>
      <x:c r="N264" s="99"/>
      <x:c r="O264" s="99"/>
      <x:c r="P264" s="99"/>
      <x:c r="Q264" s="101" t="str">
        <x:f>IF(B264="","",SUMIF($B$5:$B$1004,B264,$J$5:$J$1004)-SUMIF($B$5:$B$1004,B264,$K$5:$K$1004))</x:f>
      </x:c>
    </x:row>
    <x:row r="265">
      <x:c r="A265" s="98"/>
      <x:c r="B265" s="99"/>
      <x:c r="C265" s="99"/>
      <x:c r="D265" s="99"/>
      <x:c r="E265" s="80" t="str">
        <x:f>IFERROR(VLOOKUP(D265,'DAFTAR AKUN'!$A$5:$H$100,2,FALSE),"")</x:f>
      </x:c>
      <x:c r="F265" s="99"/>
      <x:c r="G265" s="99"/>
      <x:c r="H265" s="99"/>
      <x:c r="I265" s="99"/>
      <x:c r="J265" s="100"/>
      <x:c r="K265" s="100"/>
      <x:c r="L265" s="99" t="str">
        <x:f>IFERROR(VLOOKUP(D265,'DAFTAR AKUN'!$A$5:$H$100,6,FALSE),"")</x:f>
      </x:c>
      <x:c r="M265" s="99"/>
      <x:c r="N265" s="99"/>
      <x:c r="O265" s="99"/>
      <x:c r="P265" s="99"/>
      <x:c r="Q265" s="101" t="str">
        <x:f>IF(B265="","",SUMIF($B$5:$B$1004,B265,$J$5:$J$1004)-SUMIF($B$5:$B$1004,B265,$K$5:$K$1004))</x:f>
      </x:c>
    </x:row>
    <x:row r="266">
      <x:c r="A266" s="98"/>
      <x:c r="B266" s="99"/>
      <x:c r="C266" s="99"/>
      <x:c r="D266" s="99"/>
      <x:c r="E266" s="80" t="str">
        <x:f>IFERROR(VLOOKUP(D266,'DAFTAR AKUN'!$A$5:$H$100,2,FALSE),"")</x:f>
      </x:c>
      <x:c r="F266" s="99"/>
      <x:c r="G266" s="99"/>
      <x:c r="H266" s="99"/>
      <x:c r="I266" s="99"/>
      <x:c r="J266" s="100"/>
      <x:c r="K266" s="100"/>
      <x:c r="L266" s="99" t="str">
        <x:f>IFERROR(VLOOKUP(D266,'DAFTAR AKUN'!$A$5:$H$100,6,FALSE),"")</x:f>
      </x:c>
      <x:c r="M266" s="99"/>
      <x:c r="N266" s="99"/>
      <x:c r="O266" s="99"/>
      <x:c r="P266" s="99"/>
      <x:c r="Q266" s="101" t="str">
        <x:f>IF(B266="","",SUMIF($B$5:$B$1004,B266,$J$5:$J$1004)-SUMIF($B$5:$B$1004,B266,$K$5:$K$1004))</x:f>
      </x:c>
    </x:row>
    <x:row r="267">
      <x:c r="A267" s="98"/>
      <x:c r="B267" s="99"/>
      <x:c r="C267" s="99"/>
      <x:c r="D267" s="99"/>
      <x:c r="E267" s="80" t="str">
        <x:f>IFERROR(VLOOKUP(D267,'DAFTAR AKUN'!$A$5:$H$100,2,FALSE),"")</x:f>
      </x:c>
      <x:c r="F267" s="99"/>
      <x:c r="G267" s="99"/>
      <x:c r="H267" s="99"/>
      <x:c r="I267" s="99"/>
      <x:c r="J267" s="100"/>
      <x:c r="K267" s="100"/>
      <x:c r="L267" s="99" t="str">
        <x:f>IFERROR(VLOOKUP(D267,'DAFTAR AKUN'!$A$5:$H$100,6,FALSE),"")</x:f>
      </x:c>
      <x:c r="M267" s="99"/>
      <x:c r="N267" s="99"/>
      <x:c r="O267" s="99"/>
      <x:c r="P267" s="99"/>
      <x:c r="Q267" s="101" t="str">
        <x:f>IF(B267="","",SUMIF($B$5:$B$1004,B267,$J$5:$J$1004)-SUMIF($B$5:$B$1004,B267,$K$5:$K$1004))</x:f>
      </x:c>
    </x:row>
    <x:row r="268">
      <x:c r="A268" s="98"/>
      <x:c r="B268" s="99"/>
      <x:c r="C268" s="99"/>
      <x:c r="D268" s="99"/>
      <x:c r="E268" s="80" t="str">
        <x:f>IFERROR(VLOOKUP(D268,'DAFTAR AKUN'!$A$5:$H$100,2,FALSE),"")</x:f>
      </x:c>
      <x:c r="F268" s="99"/>
      <x:c r="G268" s="99"/>
      <x:c r="H268" s="99"/>
      <x:c r="I268" s="99"/>
      <x:c r="J268" s="100"/>
      <x:c r="K268" s="100"/>
      <x:c r="L268" s="99" t="str">
        <x:f>IFERROR(VLOOKUP(D268,'DAFTAR AKUN'!$A$5:$H$100,6,FALSE),"")</x:f>
      </x:c>
      <x:c r="M268" s="99"/>
      <x:c r="N268" s="99"/>
      <x:c r="O268" s="99"/>
      <x:c r="P268" s="99"/>
      <x:c r="Q268" s="101" t="str">
        <x:f>IF(B268="","",SUMIF($B$5:$B$1004,B268,$J$5:$J$1004)-SUMIF($B$5:$B$1004,B268,$K$5:$K$1004))</x:f>
      </x:c>
    </x:row>
    <x:row r="269">
      <x:c r="A269" s="98"/>
      <x:c r="B269" s="99"/>
      <x:c r="C269" s="99"/>
      <x:c r="D269" s="99"/>
      <x:c r="E269" s="80" t="str">
        <x:f>IFERROR(VLOOKUP(D269,'DAFTAR AKUN'!$A$5:$H$100,2,FALSE),"")</x:f>
      </x:c>
      <x:c r="F269" s="99"/>
      <x:c r="G269" s="99"/>
      <x:c r="H269" s="99"/>
      <x:c r="I269" s="99"/>
      <x:c r="J269" s="100"/>
      <x:c r="K269" s="100"/>
      <x:c r="L269" s="99" t="str">
        <x:f>IFERROR(VLOOKUP(D269,'DAFTAR AKUN'!$A$5:$H$100,6,FALSE),"")</x:f>
      </x:c>
      <x:c r="M269" s="99"/>
      <x:c r="N269" s="99"/>
      <x:c r="O269" s="99"/>
      <x:c r="P269" s="99"/>
      <x:c r="Q269" s="101" t="str">
        <x:f>IF(B269="","",SUMIF($B$5:$B$1004,B269,$J$5:$J$1004)-SUMIF($B$5:$B$1004,B269,$K$5:$K$1004))</x:f>
      </x:c>
    </x:row>
    <x:row r="270">
      <x:c r="A270" s="98"/>
      <x:c r="B270" s="99"/>
      <x:c r="C270" s="99"/>
      <x:c r="D270" s="99"/>
      <x:c r="E270" s="80" t="str">
        <x:f>IFERROR(VLOOKUP(D270,'DAFTAR AKUN'!$A$5:$H$100,2,FALSE),"")</x:f>
      </x:c>
      <x:c r="F270" s="99"/>
      <x:c r="G270" s="99"/>
      <x:c r="H270" s="99"/>
      <x:c r="I270" s="99"/>
      <x:c r="J270" s="100"/>
      <x:c r="K270" s="100"/>
      <x:c r="L270" s="99" t="str">
        <x:f>IFERROR(VLOOKUP(D270,'DAFTAR AKUN'!$A$5:$H$100,6,FALSE),"")</x:f>
      </x:c>
      <x:c r="M270" s="99"/>
      <x:c r="N270" s="99"/>
      <x:c r="O270" s="99"/>
      <x:c r="P270" s="99"/>
      <x:c r="Q270" s="101" t="str">
        <x:f>IF(B270="","",SUMIF($B$5:$B$1004,B270,$J$5:$J$1004)-SUMIF($B$5:$B$1004,B270,$K$5:$K$1004))</x:f>
      </x:c>
    </x:row>
    <x:row r="271">
      <x:c r="A271" s="98"/>
      <x:c r="B271" s="99"/>
      <x:c r="C271" s="99"/>
      <x:c r="D271" s="99"/>
      <x:c r="E271" s="80" t="str">
        <x:f>IFERROR(VLOOKUP(D271,'DAFTAR AKUN'!$A$5:$H$100,2,FALSE),"")</x:f>
      </x:c>
      <x:c r="F271" s="99"/>
      <x:c r="G271" s="99"/>
      <x:c r="H271" s="99"/>
      <x:c r="I271" s="99"/>
      <x:c r="J271" s="100"/>
      <x:c r="K271" s="100"/>
      <x:c r="L271" s="99" t="str">
        <x:f>IFERROR(VLOOKUP(D271,'DAFTAR AKUN'!$A$5:$H$100,6,FALSE),"")</x:f>
      </x:c>
      <x:c r="M271" s="99"/>
      <x:c r="N271" s="99"/>
      <x:c r="O271" s="99"/>
      <x:c r="P271" s="99"/>
      <x:c r="Q271" s="101" t="str">
        <x:f>IF(B271="","",SUMIF($B$5:$B$1004,B271,$J$5:$J$1004)-SUMIF($B$5:$B$1004,B271,$K$5:$K$1004))</x:f>
      </x:c>
    </x:row>
    <x:row r="272">
      <x:c r="A272" s="98"/>
      <x:c r="B272" s="99"/>
      <x:c r="C272" s="99"/>
      <x:c r="D272" s="99"/>
      <x:c r="E272" s="80" t="str">
        <x:f>IFERROR(VLOOKUP(D272,'DAFTAR AKUN'!$A$5:$H$100,2,FALSE),"")</x:f>
      </x:c>
      <x:c r="F272" s="99"/>
      <x:c r="G272" s="99"/>
      <x:c r="H272" s="99"/>
      <x:c r="I272" s="99"/>
      <x:c r="J272" s="100"/>
      <x:c r="K272" s="100"/>
      <x:c r="L272" s="99" t="str">
        <x:f>IFERROR(VLOOKUP(D272,'DAFTAR AKUN'!$A$5:$H$100,6,FALSE),"")</x:f>
      </x:c>
      <x:c r="M272" s="99"/>
      <x:c r="N272" s="99"/>
      <x:c r="O272" s="99"/>
      <x:c r="P272" s="99"/>
      <x:c r="Q272" s="101" t="str">
        <x:f>IF(B272="","",SUMIF($B$5:$B$1004,B272,$J$5:$J$1004)-SUMIF($B$5:$B$1004,B272,$K$5:$K$1004))</x:f>
      </x:c>
    </x:row>
    <x:row r="273">
      <x:c r="A273" s="98"/>
      <x:c r="B273" s="99"/>
      <x:c r="C273" s="99"/>
      <x:c r="D273" s="99"/>
      <x:c r="E273" s="80" t="str">
        <x:f>IFERROR(VLOOKUP(D273,'DAFTAR AKUN'!$A$5:$H$100,2,FALSE),"")</x:f>
      </x:c>
      <x:c r="F273" s="99"/>
      <x:c r="G273" s="99"/>
      <x:c r="H273" s="99"/>
      <x:c r="I273" s="99"/>
      <x:c r="J273" s="100"/>
      <x:c r="K273" s="100"/>
      <x:c r="L273" s="99" t="str">
        <x:f>IFERROR(VLOOKUP(D273,'DAFTAR AKUN'!$A$5:$H$100,6,FALSE),"")</x:f>
      </x:c>
      <x:c r="M273" s="99"/>
      <x:c r="N273" s="99"/>
      <x:c r="O273" s="99"/>
      <x:c r="P273" s="99"/>
      <x:c r="Q273" s="101" t="str">
        <x:f>IF(B273="","",SUMIF($B$5:$B$1004,B273,$J$5:$J$1004)-SUMIF($B$5:$B$1004,B273,$K$5:$K$1004))</x:f>
      </x:c>
    </x:row>
    <x:row r="274">
      <x:c r="A274" s="98"/>
      <x:c r="B274" s="99"/>
      <x:c r="C274" s="99"/>
      <x:c r="D274" s="99"/>
      <x:c r="E274" s="80" t="str">
        <x:f>IFERROR(VLOOKUP(D274,'DAFTAR AKUN'!$A$5:$H$100,2,FALSE),"")</x:f>
      </x:c>
      <x:c r="F274" s="99"/>
      <x:c r="G274" s="99"/>
      <x:c r="H274" s="99"/>
      <x:c r="I274" s="99"/>
      <x:c r="J274" s="100"/>
      <x:c r="K274" s="100"/>
      <x:c r="L274" s="99" t="str">
        <x:f>IFERROR(VLOOKUP(D274,'DAFTAR AKUN'!$A$5:$H$100,6,FALSE),"")</x:f>
      </x:c>
      <x:c r="M274" s="99"/>
      <x:c r="N274" s="99"/>
      <x:c r="O274" s="99"/>
      <x:c r="P274" s="99"/>
      <x:c r="Q274" s="101" t="str">
        <x:f>IF(B274="","",SUMIF($B$5:$B$1004,B274,$J$5:$J$1004)-SUMIF($B$5:$B$1004,B274,$K$5:$K$1004))</x:f>
      </x:c>
    </x:row>
    <x:row r="275">
      <x:c r="A275" s="98"/>
      <x:c r="B275" s="99"/>
      <x:c r="C275" s="99"/>
      <x:c r="D275" s="99"/>
      <x:c r="E275" s="80" t="str">
        <x:f>IFERROR(VLOOKUP(D275,'DAFTAR AKUN'!$A$5:$H$100,2,FALSE),"")</x:f>
      </x:c>
      <x:c r="F275" s="99"/>
      <x:c r="G275" s="99"/>
      <x:c r="H275" s="99"/>
      <x:c r="I275" s="99"/>
      <x:c r="J275" s="100"/>
      <x:c r="K275" s="100"/>
      <x:c r="L275" s="99" t="str">
        <x:f>IFERROR(VLOOKUP(D275,'DAFTAR AKUN'!$A$5:$H$100,6,FALSE),"")</x:f>
      </x:c>
      <x:c r="M275" s="99"/>
      <x:c r="N275" s="99"/>
      <x:c r="O275" s="99"/>
      <x:c r="P275" s="99"/>
      <x:c r="Q275" s="101" t="str">
        <x:f>IF(B275="","",SUMIF($B$5:$B$1004,B275,$J$5:$J$1004)-SUMIF($B$5:$B$1004,B275,$K$5:$K$1004))</x:f>
      </x:c>
    </x:row>
    <x:row r="276">
      <x:c r="A276" s="98"/>
      <x:c r="B276" s="99"/>
      <x:c r="C276" s="99"/>
      <x:c r="D276" s="99"/>
      <x:c r="E276" s="80" t="str">
        <x:f>IFERROR(VLOOKUP(D276,'DAFTAR AKUN'!$A$5:$H$100,2,FALSE),"")</x:f>
      </x:c>
      <x:c r="F276" s="99"/>
      <x:c r="G276" s="99"/>
      <x:c r="H276" s="99"/>
      <x:c r="I276" s="99"/>
      <x:c r="J276" s="100"/>
      <x:c r="K276" s="100"/>
      <x:c r="L276" s="99" t="str">
        <x:f>IFERROR(VLOOKUP(D276,'DAFTAR AKUN'!$A$5:$H$100,6,FALSE),"")</x:f>
      </x:c>
      <x:c r="M276" s="99"/>
      <x:c r="N276" s="99"/>
      <x:c r="O276" s="99"/>
      <x:c r="P276" s="99"/>
      <x:c r="Q276" s="101" t="str">
        <x:f>IF(B276="","",SUMIF($B$5:$B$1004,B276,$J$5:$J$1004)-SUMIF($B$5:$B$1004,B276,$K$5:$K$1004))</x:f>
      </x:c>
    </x:row>
    <x:row r="277">
      <x:c r="A277" s="98"/>
      <x:c r="B277" s="99"/>
      <x:c r="C277" s="99"/>
      <x:c r="D277" s="99"/>
      <x:c r="E277" s="80" t="str">
        <x:f>IFERROR(VLOOKUP(D277,'DAFTAR AKUN'!$A$5:$H$100,2,FALSE),"")</x:f>
      </x:c>
      <x:c r="F277" s="99"/>
      <x:c r="G277" s="99"/>
      <x:c r="H277" s="99"/>
      <x:c r="I277" s="99"/>
      <x:c r="J277" s="100"/>
      <x:c r="K277" s="100"/>
      <x:c r="L277" s="99" t="str">
        <x:f>IFERROR(VLOOKUP(D277,'DAFTAR AKUN'!$A$5:$H$100,6,FALSE),"")</x:f>
      </x:c>
      <x:c r="M277" s="99"/>
      <x:c r="N277" s="99"/>
      <x:c r="O277" s="99"/>
      <x:c r="P277" s="99"/>
      <x:c r="Q277" s="101" t="str">
        <x:f>IF(B277="","",SUMIF($B$5:$B$1004,B277,$J$5:$J$1004)-SUMIF($B$5:$B$1004,B277,$K$5:$K$1004))</x:f>
      </x:c>
    </x:row>
    <x:row r="278">
      <x:c r="A278" s="98"/>
      <x:c r="B278" s="99"/>
      <x:c r="C278" s="99"/>
      <x:c r="D278" s="99"/>
      <x:c r="E278" s="80" t="str">
        <x:f>IFERROR(VLOOKUP(D278,'DAFTAR AKUN'!$A$5:$H$100,2,FALSE),"")</x:f>
      </x:c>
      <x:c r="F278" s="99"/>
      <x:c r="G278" s="99"/>
      <x:c r="H278" s="99"/>
      <x:c r="I278" s="99"/>
      <x:c r="J278" s="100"/>
      <x:c r="K278" s="100"/>
      <x:c r="L278" s="99" t="str">
        <x:f>IFERROR(VLOOKUP(D278,'DAFTAR AKUN'!$A$5:$H$100,6,FALSE),"")</x:f>
      </x:c>
      <x:c r="M278" s="99"/>
      <x:c r="N278" s="99"/>
      <x:c r="O278" s="99"/>
      <x:c r="P278" s="99"/>
      <x:c r="Q278" s="101" t="str">
        <x:f>IF(B278="","",SUMIF($B$5:$B$1004,B278,$J$5:$J$1004)-SUMIF($B$5:$B$1004,B278,$K$5:$K$1004))</x:f>
      </x:c>
    </x:row>
    <x:row r="279">
      <x:c r="A279" s="98"/>
      <x:c r="B279" s="99"/>
      <x:c r="C279" s="99"/>
      <x:c r="D279" s="99"/>
      <x:c r="E279" s="80" t="str">
        <x:f>IFERROR(VLOOKUP(D279,'DAFTAR AKUN'!$A$5:$H$100,2,FALSE),"")</x:f>
      </x:c>
      <x:c r="F279" s="99"/>
      <x:c r="G279" s="99"/>
      <x:c r="H279" s="99"/>
      <x:c r="I279" s="99"/>
      <x:c r="J279" s="100"/>
      <x:c r="K279" s="100"/>
      <x:c r="L279" s="99" t="str">
        <x:f>IFERROR(VLOOKUP(D279,'DAFTAR AKUN'!$A$5:$H$100,6,FALSE),"")</x:f>
      </x:c>
      <x:c r="M279" s="99"/>
      <x:c r="N279" s="99"/>
      <x:c r="O279" s="99"/>
      <x:c r="P279" s="99"/>
      <x:c r="Q279" s="101" t="str">
        <x:f>IF(B279="","",SUMIF($B$5:$B$1004,B279,$J$5:$J$1004)-SUMIF($B$5:$B$1004,B279,$K$5:$K$1004))</x:f>
      </x:c>
    </x:row>
    <x:row r="280">
      <x:c r="A280" s="98"/>
      <x:c r="B280" s="99"/>
      <x:c r="C280" s="99"/>
      <x:c r="D280" s="99"/>
      <x:c r="E280" s="80" t="str">
        <x:f>IFERROR(VLOOKUP(D280,'DAFTAR AKUN'!$A$5:$H$100,2,FALSE),"")</x:f>
      </x:c>
      <x:c r="F280" s="99"/>
      <x:c r="G280" s="99"/>
      <x:c r="H280" s="99"/>
      <x:c r="I280" s="99"/>
      <x:c r="J280" s="100"/>
      <x:c r="K280" s="100"/>
      <x:c r="L280" s="99" t="str">
        <x:f>IFERROR(VLOOKUP(D280,'DAFTAR AKUN'!$A$5:$H$100,6,FALSE),"")</x:f>
      </x:c>
      <x:c r="M280" s="99"/>
      <x:c r="N280" s="99"/>
      <x:c r="O280" s="99"/>
      <x:c r="P280" s="99"/>
      <x:c r="Q280" s="101" t="str">
        <x:f>IF(B280="","",SUMIF($B$5:$B$1004,B280,$J$5:$J$1004)-SUMIF($B$5:$B$1004,B280,$K$5:$K$1004))</x:f>
      </x:c>
    </x:row>
    <x:row r="281">
      <x:c r="A281" s="98"/>
      <x:c r="B281" s="99"/>
      <x:c r="C281" s="99"/>
      <x:c r="D281" s="99"/>
      <x:c r="E281" s="80" t="str">
        <x:f>IFERROR(VLOOKUP(D281,'DAFTAR AKUN'!$A$5:$H$100,2,FALSE),"")</x:f>
      </x:c>
      <x:c r="F281" s="99"/>
      <x:c r="G281" s="99"/>
      <x:c r="H281" s="99"/>
      <x:c r="I281" s="99"/>
      <x:c r="J281" s="100"/>
      <x:c r="K281" s="100"/>
      <x:c r="L281" s="99" t="str">
        <x:f>IFERROR(VLOOKUP(D281,'DAFTAR AKUN'!$A$5:$H$100,6,FALSE),"")</x:f>
      </x:c>
      <x:c r="M281" s="99"/>
      <x:c r="N281" s="99"/>
      <x:c r="O281" s="99"/>
      <x:c r="P281" s="99"/>
      <x:c r="Q281" s="101" t="str">
        <x:f>IF(B281="","",SUMIF($B$5:$B$1004,B281,$J$5:$J$1004)-SUMIF($B$5:$B$1004,B281,$K$5:$K$1004))</x:f>
      </x:c>
    </x:row>
    <x:row r="282">
      <x:c r="A282" s="98"/>
      <x:c r="B282" s="99"/>
      <x:c r="C282" s="99"/>
      <x:c r="D282" s="99"/>
      <x:c r="E282" s="80" t="str">
        <x:f>IFERROR(VLOOKUP(D282,'DAFTAR AKUN'!$A$5:$H$100,2,FALSE),"")</x:f>
      </x:c>
      <x:c r="F282" s="99"/>
      <x:c r="G282" s="99"/>
      <x:c r="H282" s="99"/>
      <x:c r="I282" s="99"/>
      <x:c r="J282" s="100"/>
      <x:c r="K282" s="100"/>
      <x:c r="L282" s="99" t="str">
        <x:f>IFERROR(VLOOKUP(D282,'DAFTAR AKUN'!$A$5:$H$100,6,FALSE),"")</x:f>
      </x:c>
      <x:c r="M282" s="99"/>
      <x:c r="N282" s="99"/>
      <x:c r="O282" s="99"/>
      <x:c r="P282" s="99"/>
      <x:c r="Q282" s="101" t="str">
        <x:f>IF(B282="","",SUMIF($B$5:$B$1004,B282,$J$5:$J$1004)-SUMIF($B$5:$B$1004,B282,$K$5:$K$1004))</x:f>
      </x:c>
    </x:row>
    <x:row r="283">
      <x:c r="A283" s="98"/>
      <x:c r="B283" s="99"/>
      <x:c r="C283" s="99"/>
      <x:c r="D283" s="99"/>
      <x:c r="E283" s="80" t="str">
        <x:f>IFERROR(VLOOKUP(D283,'DAFTAR AKUN'!$A$5:$H$100,2,FALSE),"")</x:f>
      </x:c>
      <x:c r="F283" s="99"/>
      <x:c r="G283" s="99"/>
      <x:c r="H283" s="99"/>
      <x:c r="I283" s="99"/>
      <x:c r="J283" s="100"/>
      <x:c r="K283" s="100"/>
      <x:c r="L283" s="99" t="str">
        <x:f>IFERROR(VLOOKUP(D283,'DAFTAR AKUN'!$A$5:$H$100,6,FALSE),"")</x:f>
      </x:c>
      <x:c r="M283" s="99"/>
      <x:c r="N283" s="99"/>
      <x:c r="O283" s="99"/>
      <x:c r="P283" s="99"/>
      <x:c r="Q283" s="101" t="str">
        <x:f>IF(B283="","",SUMIF($B$5:$B$1004,B283,$J$5:$J$1004)-SUMIF($B$5:$B$1004,B283,$K$5:$K$1004))</x:f>
      </x:c>
    </x:row>
    <x:row r="284">
      <x:c r="A284" s="98"/>
      <x:c r="B284" s="99"/>
      <x:c r="C284" s="99"/>
      <x:c r="D284" s="99"/>
      <x:c r="E284" s="80" t="str">
        <x:f>IFERROR(VLOOKUP(D284,'DAFTAR AKUN'!$A$5:$H$100,2,FALSE),"")</x:f>
      </x:c>
      <x:c r="F284" s="99"/>
      <x:c r="G284" s="99"/>
      <x:c r="H284" s="99"/>
      <x:c r="I284" s="99"/>
      <x:c r="J284" s="100"/>
      <x:c r="K284" s="100"/>
      <x:c r="L284" s="99" t="str">
        <x:f>IFERROR(VLOOKUP(D284,'DAFTAR AKUN'!$A$5:$H$100,6,FALSE),"")</x:f>
      </x:c>
      <x:c r="M284" s="99"/>
      <x:c r="N284" s="99"/>
      <x:c r="O284" s="99"/>
      <x:c r="P284" s="99"/>
      <x:c r="Q284" s="101" t="str">
        <x:f>IF(B284="","",SUMIF($B$5:$B$1004,B284,$J$5:$J$1004)-SUMIF($B$5:$B$1004,B284,$K$5:$K$1004))</x:f>
      </x:c>
    </x:row>
    <x:row r="285">
      <x:c r="A285" s="98"/>
      <x:c r="B285" s="99"/>
      <x:c r="C285" s="99"/>
      <x:c r="D285" s="99"/>
      <x:c r="E285" s="80" t="str">
        <x:f>IFERROR(VLOOKUP(D285,'DAFTAR AKUN'!$A$5:$H$100,2,FALSE),"")</x:f>
      </x:c>
      <x:c r="F285" s="99"/>
      <x:c r="G285" s="99"/>
      <x:c r="H285" s="99"/>
      <x:c r="I285" s="99"/>
      <x:c r="J285" s="100"/>
      <x:c r="K285" s="100"/>
      <x:c r="L285" s="99" t="str">
        <x:f>IFERROR(VLOOKUP(D285,'DAFTAR AKUN'!$A$5:$H$100,6,FALSE),"")</x:f>
      </x:c>
      <x:c r="M285" s="99"/>
      <x:c r="N285" s="99"/>
      <x:c r="O285" s="99"/>
      <x:c r="P285" s="99"/>
      <x:c r="Q285" s="101" t="str">
        <x:f>IF(B285="","",SUMIF($B$5:$B$1004,B285,$J$5:$J$1004)-SUMIF($B$5:$B$1004,B285,$K$5:$K$1004))</x:f>
      </x:c>
    </x:row>
    <x:row r="286">
      <x:c r="A286" s="98"/>
      <x:c r="B286" s="99"/>
      <x:c r="C286" s="99"/>
      <x:c r="D286" s="99"/>
      <x:c r="E286" s="80" t="str">
        <x:f>IFERROR(VLOOKUP(D286,'DAFTAR AKUN'!$A$5:$H$100,2,FALSE),"")</x:f>
      </x:c>
      <x:c r="F286" s="99"/>
      <x:c r="G286" s="99"/>
      <x:c r="H286" s="99"/>
      <x:c r="I286" s="99"/>
      <x:c r="J286" s="100"/>
      <x:c r="K286" s="100"/>
      <x:c r="L286" s="99" t="str">
        <x:f>IFERROR(VLOOKUP(D286,'DAFTAR AKUN'!$A$5:$H$100,6,FALSE),"")</x:f>
      </x:c>
      <x:c r="M286" s="99"/>
      <x:c r="N286" s="99"/>
      <x:c r="O286" s="99"/>
      <x:c r="P286" s="99"/>
      <x:c r="Q286" s="101" t="str">
        <x:f>IF(B286="","",SUMIF($B$5:$B$1004,B286,$J$5:$J$1004)-SUMIF($B$5:$B$1004,B286,$K$5:$K$1004))</x:f>
      </x:c>
    </x:row>
    <x:row r="287">
      <x:c r="A287" s="98"/>
      <x:c r="B287" s="99"/>
      <x:c r="C287" s="99"/>
      <x:c r="D287" s="99"/>
      <x:c r="E287" s="80" t="str">
        <x:f>IFERROR(VLOOKUP(D287,'DAFTAR AKUN'!$A$5:$H$100,2,FALSE),"")</x:f>
      </x:c>
      <x:c r="F287" s="99"/>
      <x:c r="G287" s="99"/>
      <x:c r="H287" s="99"/>
      <x:c r="I287" s="99"/>
      <x:c r="J287" s="100"/>
      <x:c r="K287" s="100"/>
      <x:c r="L287" s="99" t="str">
        <x:f>IFERROR(VLOOKUP(D287,'DAFTAR AKUN'!$A$5:$H$100,6,FALSE),"")</x:f>
      </x:c>
      <x:c r="M287" s="99"/>
      <x:c r="N287" s="99"/>
      <x:c r="O287" s="99"/>
      <x:c r="P287" s="99"/>
      <x:c r="Q287" s="101" t="str">
        <x:f>IF(B287="","",SUMIF($B$5:$B$1004,B287,$J$5:$J$1004)-SUMIF($B$5:$B$1004,B287,$K$5:$K$1004))</x:f>
      </x:c>
    </x:row>
    <x:row r="288">
      <x:c r="A288" s="98"/>
      <x:c r="B288" s="99"/>
      <x:c r="C288" s="99"/>
      <x:c r="D288" s="99"/>
      <x:c r="E288" s="80" t="str">
        <x:f>IFERROR(VLOOKUP(D288,'DAFTAR AKUN'!$A$5:$H$100,2,FALSE),"")</x:f>
      </x:c>
      <x:c r="F288" s="99"/>
      <x:c r="G288" s="99"/>
      <x:c r="H288" s="99"/>
      <x:c r="I288" s="99"/>
      <x:c r="J288" s="100"/>
      <x:c r="K288" s="100"/>
      <x:c r="L288" s="99" t="str">
        <x:f>IFERROR(VLOOKUP(D288,'DAFTAR AKUN'!$A$5:$H$100,6,FALSE),"")</x:f>
      </x:c>
      <x:c r="M288" s="99"/>
      <x:c r="N288" s="99"/>
      <x:c r="O288" s="99"/>
      <x:c r="P288" s="99"/>
      <x:c r="Q288" s="101" t="str">
        <x:f>IF(B288="","",SUMIF($B$5:$B$1004,B288,$J$5:$J$1004)-SUMIF($B$5:$B$1004,B288,$K$5:$K$1004))</x:f>
      </x:c>
    </x:row>
    <x:row r="289">
      <x:c r="A289" s="98"/>
      <x:c r="B289" s="99"/>
      <x:c r="C289" s="99"/>
      <x:c r="D289" s="99"/>
      <x:c r="E289" s="80" t="str">
        <x:f>IFERROR(VLOOKUP(D289,'DAFTAR AKUN'!$A$5:$H$100,2,FALSE),"")</x:f>
      </x:c>
      <x:c r="F289" s="99"/>
      <x:c r="G289" s="99"/>
      <x:c r="H289" s="99"/>
      <x:c r="I289" s="99"/>
      <x:c r="J289" s="100"/>
      <x:c r="K289" s="100"/>
      <x:c r="L289" s="99" t="str">
        <x:f>IFERROR(VLOOKUP(D289,'DAFTAR AKUN'!$A$5:$H$100,6,FALSE),"")</x:f>
      </x:c>
      <x:c r="M289" s="99"/>
      <x:c r="N289" s="99"/>
      <x:c r="O289" s="99"/>
      <x:c r="P289" s="99"/>
      <x:c r="Q289" s="101" t="str">
        <x:f>IF(B289="","",SUMIF($B$5:$B$1004,B289,$J$5:$J$1004)-SUMIF($B$5:$B$1004,B289,$K$5:$K$1004))</x:f>
      </x:c>
    </x:row>
    <x:row r="290">
      <x:c r="A290" s="98"/>
      <x:c r="B290" s="99"/>
      <x:c r="C290" s="99"/>
      <x:c r="D290" s="99"/>
      <x:c r="E290" s="80" t="str">
        <x:f>IFERROR(VLOOKUP(D290,'DAFTAR AKUN'!$A$5:$H$100,2,FALSE),"")</x:f>
      </x:c>
      <x:c r="F290" s="99"/>
      <x:c r="G290" s="99"/>
      <x:c r="H290" s="99"/>
      <x:c r="I290" s="99"/>
      <x:c r="J290" s="100"/>
      <x:c r="K290" s="100"/>
      <x:c r="L290" s="99" t="str">
        <x:f>IFERROR(VLOOKUP(D290,'DAFTAR AKUN'!$A$5:$H$100,6,FALSE),"")</x:f>
      </x:c>
      <x:c r="M290" s="99"/>
      <x:c r="N290" s="99"/>
      <x:c r="O290" s="99"/>
      <x:c r="P290" s="99"/>
      <x:c r="Q290" s="101" t="str">
        <x:f>IF(B290="","",SUMIF($B$5:$B$1004,B290,$J$5:$J$1004)-SUMIF($B$5:$B$1004,B290,$K$5:$K$1004))</x:f>
      </x:c>
    </x:row>
    <x:row r="291">
      <x:c r="A291" s="98"/>
      <x:c r="B291" s="99"/>
      <x:c r="C291" s="99"/>
      <x:c r="D291" s="99"/>
      <x:c r="E291" s="80" t="str">
        <x:f>IFERROR(VLOOKUP(D291,'DAFTAR AKUN'!$A$5:$H$100,2,FALSE),"")</x:f>
      </x:c>
      <x:c r="F291" s="99"/>
      <x:c r="G291" s="99"/>
      <x:c r="H291" s="99"/>
      <x:c r="I291" s="99"/>
      <x:c r="J291" s="100"/>
      <x:c r="K291" s="100"/>
      <x:c r="L291" s="99" t="str">
        <x:f>IFERROR(VLOOKUP(D291,'DAFTAR AKUN'!$A$5:$H$100,6,FALSE),"")</x:f>
      </x:c>
      <x:c r="M291" s="99"/>
      <x:c r="N291" s="99"/>
      <x:c r="O291" s="99"/>
      <x:c r="P291" s="99"/>
      <x:c r="Q291" s="101" t="str">
        <x:f>IF(B291="","",SUMIF($B$5:$B$1004,B291,$J$5:$J$1004)-SUMIF($B$5:$B$1004,B291,$K$5:$K$1004))</x:f>
      </x:c>
    </x:row>
    <x:row r="292">
      <x:c r="A292" s="98"/>
      <x:c r="B292" s="99"/>
      <x:c r="C292" s="99"/>
      <x:c r="D292" s="99"/>
      <x:c r="E292" s="80" t="str">
        <x:f>IFERROR(VLOOKUP(D292,'DAFTAR AKUN'!$A$5:$H$100,2,FALSE),"")</x:f>
      </x:c>
      <x:c r="F292" s="99"/>
      <x:c r="G292" s="99"/>
      <x:c r="H292" s="99"/>
      <x:c r="I292" s="99"/>
      <x:c r="J292" s="100"/>
      <x:c r="K292" s="100"/>
      <x:c r="L292" s="99" t="str">
        <x:f>IFERROR(VLOOKUP(D292,'DAFTAR AKUN'!$A$5:$H$100,6,FALSE),"")</x:f>
      </x:c>
      <x:c r="M292" s="99"/>
      <x:c r="N292" s="99"/>
      <x:c r="O292" s="99"/>
      <x:c r="P292" s="99"/>
      <x:c r="Q292" s="101" t="str">
        <x:f>IF(B292="","",SUMIF($B$5:$B$1004,B292,$J$5:$J$1004)-SUMIF($B$5:$B$1004,B292,$K$5:$K$1004))</x:f>
      </x:c>
    </x:row>
    <x:row r="293">
      <x:c r="A293" s="98"/>
      <x:c r="B293" s="99"/>
      <x:c r="C293" s="99"/>
      <x:c r="D293" s="99"/>
      <x:c r="E293" s="80" t="str">
        <x:f>IFERROR(VLOOKUP(D293,'DAFTAR AKUN'!$A$5:$H$100,2,FALSE),"")</x:f>
      </x:c>
      <x:c r="F293" s="99"/>
      <x:c r="G293" s="99"/>
      <x:c r="H293" s="99"/>
      <x:c r="I293" s="99"/>
      <x:c r="J293" s="100"/>
      <x:c r="K293" s="100"/>
      <x:c r="L293" s="99" t="str">
        <x:f>IFERROR(VLOOKUP(D293,'DAFTAR AKUN'!$A$5:$H$100,6,FALSE),"")</x:f>
      </x:c>
      <x:c r="M293" s="99"/>
      <x:c r="N293" s="99"/>
      <x:c r="O293" s="99"/>
      <x:c r="P293" s="99"/>
      <x:c r="Q293" s="101" t="str">
        <x:f>IF(B293="","",SUMIF($B$5:$B$1004,B293,$J$5:$J$1004)-SUMIF($B$5:$B$1004,B293,$K$5:$K$1004))</x:f>
      </x:c>
    </x:row>
    <x:row r="294">
      <x:c r="A294" s="98"/>
      <x:c r="B294" s="99"/>
      <x:c r="C294" s="99"/>
      <x:c r="D294" s="99"/>
      <x:c r="E294" s="80" t="str">
        <x:f>IFERROR(VLOOKUP(D294,'DAFTAR AKUN'!$A$5:$H$100,2,FALSE),"")</x:f>
      </x:c>
      <x:c r="F294" s="99"/>
      <x:c r="G294" s="99"/>
      <x:c r="H294" s="99"/>
      <x:c r="I294" s="99"/>
      <x:c r="J294" s="100"/>
      <x:c r="K294" s="100"/>
      <x:c r="L294" s="99" t="str">
        <x:f>IFERROR(VLOOKUP(D294,'DAFTAR AKUN'!$A$5:$H$100,6,FALSE),"")</x:f>
      </x:c>
      <x:c r="M294" s="99"/>
      <x:c r="N294" s="99"/>
      <x:c r="O294" s="99"/>
      <x:c r="P294" s="99"/>
      <x:c r="Q294" s="101" t="str">
        <x:f>IF(B294="","",SUMIF($B$5:$B$1004,B294,$J$5:$J$1004)-SUMIF($B$5:$B$1004,B294,$K$5:$K$1004))</x:f>
      </x:c>
    </x:row>
    <x:row r="295">
      <x:c r="A295" s="98"/>
      <x:c r="B295" s="99"/>
      <x:c r="C295" s="99"/>
      <x:c r="D295" s="99"/>
      <x:c r="E295" s="80" t="str">
        <x:f>IFERROR(VLOOKUP(D295,'DAFTAR AKUN'!$A$5:$H$100,2,FALSE),"")</x:f>
      </x:c>
      <x:c r="F295" s="99"/>
      <x:c r="G295" s="99"/>
      <x:c r="H295" s="99"/>
      <x:c r="I295" s="99"/>
      <x:c r="J295" s="100"/>
      <x:c r="K295" s="100"/>
      <x:c r="L295" s="99" t="str">
        <x:f>IFERROR(VLOOKUP(D295,'DAFTAR AKUN'!$A$5:$H$100,6,FALSE),"")</x:f>
      </x:c>
      <x:c r="M295" s="99"/>
      <x:c r="N295" s="99"/>
      <x:c r="O295" s="99"/>
      <x:c r="P295" s="99"/>
      <x:c r="Q295" s="101" t="str">
        <x:f>IF(B295="","",SUMIF($B$5:$B$1004,B295,$J$5:$J$1004)-SUMIF($B$5:$B$1004,B295,$K$5:$K$1004))</x:f>
      </x:c>
    </x:row>
    <x:row r="296">
      <x:c r="A296" s="98"/>
      <x:c r="B296" s="99"/>
      <x:c r="C296" s="99"/>
      <x:c r="D296" s="99"/>
      <x:c r="E296" s="80" t="str">
        <x:f>IFERROR(VLOOKUP(D296,'DAFTAR AKUN'!$A$5:$H$100,2,FALSE),"")</x:f>
      </x:c>
      <x:c r="F296" s="99"/>
      <x:c r="G296" s="99"/>
      <x:c r="H296" s="99"/>
      <x:c r="I296" s="99"/>
      <x:c r="J296" s="100"/>
      <x:c r="K296" s="100"/>
      <x:c r="L296" s="99" t="str">
        <x:f>IFERROR(VLOOKUP(D296,'DAFTAR AKUN'!$A$5:$H$100,6,FALSE),"")</x:f>
      </x:c>
      <x:c r="M296" s="99"/>
      <x:c r="N296" s="99"/>
      <x:c r="O296" s="99"/>
      <x:c r="P296" s="99"/>
      <x:c r="Q296" s="101" t="str">
        <x:f>IF(B296="","",SUMIF($B$5:$B$1004,B296,$J$5:$J$1004)-SUMIF($B$5:$B$1004,B296,$K$5:$K$1004))</x:f>
      </x:c>
    </x:row>
    <x:row r="297">
      <x:c r="A297" s="98"/>
      <x:c r="B297" s="99"/>
      <x:c r="C297" s="99"/>
      <x:c r="D297" s="99"/>
      <x:c r="E297" s="80" t="str">
        <x:f>IFERROR(VLOOKUP(D297,'DAFTAR AKUN'!$A$5:$H$100,2,FALSE),"")</x:f>
      </x:c>
      <x:c r="F297" s="99"/>
      <x:c r="G297" s="99"/>
      <x:c r="H297" s="99"/>
      <x:c r="I297" s="99"/>
      <x:c r="J297" s="100"/>
      <x:c r="K297" s="100"/>
      <x:c r="L297" s="99" t="str">
        <x:f>IFERROR(VLOOKUP(D297,'DAFTAR AKUN'!$A$5:$H$100,6,FALSE),"")</x:f>
      </x:c>
      <x:c r="M297" s="99"/>
      <x:c r="N297" s="99"/>
      <x:c r="O297" s="99"/>
      <x:c r="P297" s="99"/>
      <x:c r="Q297" s="101" t="str">
        <x:f>IF(B297="","",SUMIF($B$5:$B$1004,B297,$J$5:$J$1004)-SUMIF($B$5:$B$1004,B297,$K$5:$K$1004))</x:f>
      </x:c>
    </x:row>
    <x:row r="298">
      <x:c r="A298" s="98"/>
      <x:c r="B298" s="99"/>
      <x:c r="C298" s="99"/>
      <x:c r="D298" s="99"/>
      <x:c r="E298" s="80" t="str">
        <x:f>IFERROR(VLOOKUP(D298,'DAFTAR AKUN'!$A$5:$H$100,2,FALSE),"")</x:f>
      </x:c>
      <x:c r="F298" s="99"/>
      <x:c r="G298" s="99"/>
      <x:c r="H298" s="99"/>
      <x:c r="I298" s="99"/>
      <x:c r="J298" s="100"/>
      <x:c r="K298" s="100"/>
      <x:c r="L298" s="99" t="str">
        <x:f>IFERROR(VLOOKUP(D298,'DAFTAR AKUN'!$A$5:$H$100,6,FALSE),"")</x:f>
      </x:c>
      <x:c r="M298" s="99"/>
      <x:c r="N298" s="99"/>
      <x:c r="O298" s="99"/>
      <x:c r="P298" s="99"/>
      <x:c r="Q298" s="101" t="str">
        <x:f>IF(B298="","",SUMIF($B$5:$B$1004,B298,$J$5:$J$1004)-SUMIF($B$5:$B$1004,B298,$K$5:$K$1004))</x:f>
      </x:c>
    </x:row>
    <x:row r="299">
      <x:c r="A299" s="98"/>
      <x:c r="B299" s="99"/>
      <x:c r="C299" s="99"/>
      <x:c r="D299" s="99"/>
      <x:c r="E299" s="80" t="str">
        <x:f>IFERROR(VLOOKUP(D299,'DAFTAR AKUN'!$A$5:$H$100,2,FALSE),"")</x:f>
      </x:c>
      <x:c r="F299" s="99"/>
      <x:c r="G299" s="99"/>
      <x:c r="H299" s="99"/>
      <x:c r="I299" s="99"/>
      <x:c r="J299" s="100"/>
      <x:c r="K299" s="100"/>
      <x:c r="L299" s="99" t="str">
        <x:f>IFERROR(VLOOKUP(D299,'DAFTAR AKUN'!$A$5:$H$100,6,FALSE),"")</x:f>
      </x:c>
      <x:c r="M299" s="99"/>
      <x:c r="N299" s="99"/>
      <x:c r="O299" s="99"/>
      <x:c r="P299" s="99"/>
      <x:c r="Q299" s="101" t="str">
        <x:f>IF(B299="","",SUMIF($B$5:$B$1004,B299,$J$5:$J$1004)-SUMIF($B$5:$B$1004,B299,$K$5:$K$1004))</x:f>
      </x:c>
    </x:row>
    <x:row r="300">
      <x:c r="A300" s="98"/>
      <x:c r="B300" s="99"/>
      <x:c r="C300" s="99"/>
      <x:c r="D300" s="99"/>
      <x:c r="E300" s="80" t="str">
        <x:f>IFERROR(VLOOKUP(D300,'DAFTAR AKUN'!$A$5:$H$100,2,FALSE),"")</x:f>
      </x:c>
      <x:c r="F300" s="99"/>
      <x:c r="G300" s="99"/>
      <x:c r="H300" s="99"/>
      <x:c r="I300" s="99"/>
      <x:c r="J300" s="100"/>
      <x:c r="K300" s="100"/>
      <x:c r="L300" s="99" t="str">
        <x:f>IFERROR(VLOOKUP(D300,'DAFTAR AKUN'!$A$5:$H$100,6,FALSE),"")</x:f>
      </x:c>
      <x:c r="M300" s="99"/>
      <x:c r="N300" s="99"/>
      <x:c r="O300" s="99"/>
      <x:c r="P300" s="99"/>
      <x:c r="Q300" s="101" t="str">
        <x:f>IF(B300="","",SUMIF($B$5:$B$1004,B300,$J$5:$J$1004)-SUMIF($B$5:$B$1004,B300,$K$5:$K$1004))</x:f>
      </x:c>
    </x:row>
    <x:row r="301">
      <x:c r="A301" s="98"/>
      <x:c r="B301" s="99"/>
      <x:c r="C301" s="99"/>
      <x:c r="D301" s="99"/>
      <x:c r="E301" s="80" t="str">
        <x:f>IFERROR(VLOOKUP(D301,'DAFTAR AKUN'!$A$5:$H$100,2,FALSE),"")</x:f>
      </x:c>
      <x:c r="F301" s="99"/>
      <x:c r="G301" s="99"/>
      <x:c r="H301" s="99"/>
      <x:c r="I301" s="99"/>
      <x:c r="J301" s="100"/>
      <x:c r="K301" s="100"/>
      <x:c r="L301" s="99" t="str">
        <x:f>IFERROR(VLOOKUP(D301,'DAFTAR AKUN'!$A$5:$H$100,6,FALSE),"")</x:f>
      </x:c>
      <x:c r="M301" s="99"/>
      <x:c r="N301" s="99"/>
      <x:c r="O301" s="99"/>
      <x:c r="P301" s="99"/>
      <x:c r="Q301" s="101" t="str">
        <x:f>IF(B301="","",SUMIF($B$5:$B$1004,B301,$J$5:$J$1004)-SUMIF($B$5:$B$1004,B301,$K$5:$K$1004))</x:f>
      </x:c>
    </x:row>
    <x:row r="302">
      <x:c r="A302" s="98"/>
      <x:c r="B302" s="99"/>
      <x:c r="C302" s="99"/>
      <x:c r="D302" s="99"/>
      <x:c r="E302" s="80" t="str">
        <x:f>IFERROR(VLOOKUP(D302,'DAFTAR AKUN'!$A$5:$H$100,2,FALSE),"")</x:f>
      </x:c>
      <x:c r="F302" s="99"/>
      <x:c r="G302" s="99"/>
      <x:c r="H302" s="99"/>
      <x:c r="I302" s="99"/>
      <x:c r="J302" s="100"/>
      <x:c r="K302" s="100"/>
      <x:c r="L302" s="99" t="str">
        <x:f>IFERROR(VLOOKUP(D302,'DAFTAR AKUN'!$A$5:$H$100,6,FALSE),"")</x:f>
      </x:c>
      <x:c r="M302" s="99"/>
      <x:c r="N302" s="99"/>
      <x:c r="O302" s="99"/>
      <x:c r="P302" s="99"/>
      <x:c r="Q302" s="101" t="str">
        <x:f>IF(B302="","",SUMIF($B$5:$B$1004,B302,$J$5:$J$1004)-SUMIF($B$5:$B$1004,B302,$K$5:$K$1004))</x:f>
      </x:c>
    </x:row>
    <x:row r="303">
      <x:c r="A303" s="98"/>
      <x:c r="B303" s="99"/>
      <x:c r="C303" s="99"/>
      <x:c r="D303" s="99"/>
      <x:c r="E303" s="80" t="str">
        <x:f>IFERROR(VLOOKUP(D303,'DAFTAR AKUN'!$A$5:$H$100,2,FALSE),"")</x:f>
      </x:c>
      <x:c r="F303" s="99"/>
      <x:c r="G303" s="99"/>
      <x:c r="H303" s="99"/>
      <x:c r="I303" s="99"/>
      <x:c r="J303" s="100"/>
      <x:c r="K303" s="100"/>
      <x:c r="L303" s="99" t="str">
        <x:f>IFERROR(VLOOKUP(D303,'DAFTAR AKUN'!$A$5:$H$100,6,FALSE),"")</x:f>
      </x:c>
      <x:c r="M303" s="99"/>
      <x:c r="N303" s="99"/>
      <x:c r="O303" s="99"/>
      <x:c r="P303" s="99"/>
      <x:c r="Q303" s="101" t="str">
        <x:f>IF(B303="","",SUMIF($B$5:$B$1004,B303,$J$5:$J$1004)-SUMIF($B$5:$B$1004,B303,$K$5:$K$1004))</x:f>
      </x:c>
    </x:row>
    <x:row r="304">
      <x:c r="A304" s="98"/>
      <x:c r="B304" s="99"/>
      <x:c r="C304" s="99"/>
      <x:c r="D304" s="99"/>
      <x:c r="E304" s="80" t="str">
        <x:f>IFERROR(VLOOKUP(D304,'DAFTAR AKUN'!$A$5:$H$100,2,FALSE),"")</x:f>
      </x:c>
      <x:c r="F304" s="99"/>
      <x:c r="G304" s="99"/>
      <x:c r="H304" s="99"/>
      <x:c r="I304" s="99"/>
      <x:c r="J304" s="100"/>
      <x:c r="K304" s="100"/>
      <x:c r="L304" s="99" t="str">
        <x:f>IFERROR(VLOOKUP(D304,'DAFTAR AKUN'!$A$5:$H$100,6,FALSE),"")</x:f>
      </x:c>
      <x:c r="M304" s="99"/>
      <x:c r="N304" s="99"/>
      <x:c r="O304" s="99"/>
      <x:c r="P304" s="99"/>
      <x:c r="Q304" s="101" t="str">
        <x:f>IF(B304="","",SUMIF($B$5:$B$1004,B304,$J$5:$J$1004)-SUMIF($B$5:$B$1004,B304,$K$5:$K$1004))</x:f>
      </x:c>
    </x:row>
    <x:row r="305">
      <x:c r="A305" s="98"/>
      <x:c r="B305" s="99"/>
      <x:c r="C305" s="99"/>
      <x:c r="D305" s="99"/>
      <x:c r="E305" s="80" t="str">
        <x:f>IFERROR(VLOOKUP(D305,'DAFTAR AKUN'!$A$5:$H$100,2,FALSE),"")</x:f>
      </x:c>
      <x:c r="F305" s="99"/>
      <x:c r="G305" s="99"/>
      <x:c r="H305" s="99"/>
      <x:c r="I305" s="99"/>
      <x:c r="J305" s="100"/>
      <x:c r="K305" s="100"/>
      <x:c r="L305" s="99" t="str">
        <x:f>IFERROR(VLOOKUP(D305,'DAFTAR AKUN'!$A$5:$H$100,6,FALSE),"")</x:f>
      </x:c>
      <x:c r="M305" s="99"/>
      <x:c r="N305" s="99"/>
      <x:c r="O305" s="99"/>
      <x:c r="P305" s="99"/>
      <x:c r="Q305" s="101" t="str">
        <x:f>IF(B305="","",SUMIF($B$5:$B$1004,B305,$J$5:$J$1004)-SUMIF($B$5:$B$1004,B305,$K$5:$K$1004))</x:f>
      </x:c>
    </x:row>
    <x:row r="306">
      <x:c r="A306" s="98"/>
      <x:c r="B306" s="99"/>
      <x:c r="C306" s="99"/>
      <x:c r="D306" s="99"/>
      <x:c r="E306" s="80" t="str">
        <x:f>IFERROR(VLOOKUP(D306,'DAFTAR AKUN'!$A$5:$H$100,2,FALSE),"")</x:f>
      </x:c>
      <x:c r="F306" s="99"/>
      <x:c r="G306" s="99"/>
      <x:c r="H306" s="99"/>
      <x:c r="I306" s="99"/>
      <x:c r="J306" s="100"/>
      <x:c r="K306" s="100"/>
      <x:c r="L306" s="99" t="str">
        <x:f>IFERROR(VLOOKUP(D306,'DAFTAR AKUN'!$A$5:$H$100,6,FALSE),"")</x:f>
      </x:c>
      <x:c r="M306" s="99"/>
      <x:c r="N306" s="99"/>
      <x:c r="O306" s="99"/>
      <x:c r="P306" s="99"/>
      <x:c r="Q306" s="101" t="str">
        <x:f>IF(B306="","",SUMIF($B$5:$B$1004,B306,$J$5:$J$1004)-SUMIF($B$5:$B$1004,B306,$K$5:$K$1004))</x:f>
      </x:c>
    </x:row>
    <x:row r="307">
      <x:c r="A307" s="98"/>
      <x:c r="B307" s="99"/>
      <x:c r="C307" s="99"/>
      <x:c r="D307" s="99"/>
      <x:c r="E307" s="80" t="str">
        <x:f>IFERROR(VLOOKUP(D307,'DAFTAR AKUN'!$A$5:$H$100,2,FALSE),"")</x:f>
      </x:c>
      <x:c r="F307" s="99"/>
      <x:c r="G307" s="99"/>
      <x:c r="H307" s="99"/>
      <x:c r="I307" s="99"/>
      <x:c r="J307" s="100"/>
      <x:c r="K307" s="100"/>
      <x:c r="L307" s="99" t="str">
        <x:f>IFERROR(VLOOKUP(D307,'DAFTAR AKUN'!$A$5:$H$100,6,FALSE),"")</x:f>
      </x:c>
      <x:c r="M307" s="99"/>
      <x:c r="N307" s="99"/>
      <x:c r="O307" s="99"/>
      <x:c r="P307" s="99"/>
      <x:c r="Q307" s="101" t="str">
        <x:f>IF(B307="","",SUMIF($B$5:$B$1004,B307,$J$5:$J$1004)-SUMIF($B$5:$B$1004,B307,$K$5:$K$1004))</x:f>
      </x:c>
    </x:row>
    <x:row r="308">
      <x:c r="A308" s="98"/>
      <x:c r="B308" s="99"/>
      <x:c r="C308" s="99"/>
      <x:c r="D308" s="99"/>
      <x:c r="E308" s="80" t="str">
        <x:f>IFERROR(VLOOKUP(D308,'DAFTAR AKUN'!$A$5:$H$100,2,FALSE),"")</x:f>
      </x:c>
      <x:c r="F308" s="99"/>
      <x:c r="G308" s="99"/>
      <x:c r="H308" s="99"/>
      <x:c r="I308" s="99"/>
      <x:c r="J308" s="100"/>
      <x:c r="K308" s="100"/>
      <x:c r="L308" s="99" t="str">
        <x:f>IFERROR(VLOOKUP(D308,'DAFTAR AKUN'!$A$5:$H$100,6,FALSE),"")</x:f>
      </x:c>
      <x:c r="M308" s="99"/>
      <x:c r="N308" s="99"/>
      <x:c r="O308" s="99"/>
      <x:c r="P308" s="99"/>
      <x:c r="Q308" s="101" t="str">
        <x:f>IF(B308="","",SUMIF($B$5:$B$1004,B308,$J$5:$J$1004)-SUMIF($B$5:$B$1004,B308,$K$5:$K$1004))</x:f>
      </x:c>
    </x:row>
    <x:row r="309">
      <x:c r="A309" s="98"/>
      <x:c r="B309" s="99"/>
      <x:c r="C309" s="99"/>
      <x:c r="D309" s="99"/>
      <x:c r="E309" s="80" t="str">
        <x:f>IFERROR(VLOOKUP(D309,'DAFTAR AKUN'!$A$5:$H$100,2,FALSE),"")</x:f>
      </x:c>
      <x:c r="F309" s="99"/>
      <x:c r="G309" s="99"/>
      <x:c r="H309" s="99"/>
      <x:c r="I309" s="99"/>
      <x:c r="J309" s="100"/>
      <x:c r="K309" s="100"/>
      <x:c r="L309" s="99" t="str">
        <x:f>IFERROR(VLOOKUP(D309,'DAFTAR AKUN'!$A$5:$H$100,6,FALSE),"")</x:f>
      </x:c>
      <x:c r="M309" s="99"/>
      <x:c r="N309" s="99"/>
      <x:c r="O309" s="99"/>
      <x:c r="P309" s="99"/>
      <x:c r="Q309" s="101" t="str">
        <x:f>IF(B309="","",SUMIF($B$5:$B$1004,B309,$J$5:$J$1004)-SUMIF($B$5:$B$1004,B309,$K$5:$K$1004))</x:f>
      </x:c>
    </x:row>
    <x:row r="310">
      <x:c r="A310" s="98"/>
      <x:c r="B310" s="99"/>
      <x:c r="C310" s="99"/>
      <x:c r="D310" s="99"/>
      <x:c r="E310" s="80" t="str">
        <x:f>IFERROR(VLOOKUP(D310,'DAFTAR AKUN'!$A$5:$H$100,2,FALSE),"")</x:f>
      </x:c>
      <x:c r="F310" s="99"/>
      <x:c r="G310" s="99"/>
      <x:c r="H310" s="99"/>
      <x:c r="I310" s="99"/>
      <x:c r="J310" s="100"/>
      <x:c r="K310" s="100"/>
      <x:c r="L310" s="99" t="str">
        <x:f>IFERROR(VLOOKUP(D310,'DAFTAR AKUN'!$A$5:$H$100,6,FALSE),"")</x:f>
      </x:c>
      <x:c r="M310" s="99"/>
      <x:c r="N310" s="99"/>
      <x:c r="O310" s="99"/>
      <x:c r="P310" s="99"/>
      <x:c r="Q310" s="101" t="str">
        <x:f>IF(B310="","",SUMIF($B$5:$B$1004,B310,$J$5:$J$1004)-SUMIF($B$5:$B$1004,B310,$K$5:$K$1004))</x:f>
      </x:c>
    </x:row>
    <x:row r="311">
      <x:c r="A311" s="98"/>
      <x:c r="B311" s="99"/>
      <x:c r="C311" s="99"/>
      <x:c r="D311" s="99"/>
      <x:c r="E311" s="80" t="str">
        <x:f>IFERROR(VLOOKUP(D311,'DAFTAR AKUN'!$A$5:$H$100,2,FALSE),"")</x:f>
      </x:c>
      <x:c r="F311" s="99"/>
      <x:c r="G311" s="99"/>
      <x:c r="H311" s="99"/>
      <x:c r="I311" s="99"/>
      <x:c r="J311" s="100"/>
      <x:c r="K311" s="100"/>
      <x:c r="L311" s="99" t="str">
        <x:f>IFERROR(VLOOKUP(D311,'DAFTAR AKUN'!$A$5:$H$100,6,FALSE),"")</x:f>
      </x:c>
      <x:c r="M311" s="99"/>
      <x:c r="N311" s="99"/>
      <x:c r="O311" s="99"/>
      <x:c r="P311" s="99"/>
      <x:c r="Q311" s="101" t="str">
        <x:f>IF(B311="","",SUMIF($B$5:$B$1004,B311,$J$5:$J$1004)-SUMIF($B$5:$B$1004,B311,$K$5:$K$1004))</x:f>
      </x:c>
    </x:row>
    <x:row r="312">
      <x:c r="A312" s="98"/>
      <x:c r="B312" s="99"/>
      <x:c r="C312" s="99"/>
      <x:c r="D312" s="99"/>
      <x:c r="E312" s="80" t="str">
        <x:f>IFERROR(VLOOKUP(D312,'DAFTAR AKUN'!$A$5:$H$100,2,FALSE),"")</x:f>
      </x:c>
      <x:c r="F312" s="99"/>
      <x:c r="G312" s="99"/>
      <x:c r="H312" s="99"/>
      <x:c r="I312" s="99"/>
      <x:c r="J312" s="100"/>
      <x:c r="K312" s="100"/>
      <x:c r="L312" s="99" t="str">
        <x:f>IFERROR(VLOOKUP(D312,'DAFTAR AKUN'!$A$5:$H$100,6,FALSE),"")</x:f>
      </x:c>
      <x:c r="M312" s="99"/>
      <x:c r="N312" s="99"/>
      <x:c r="O312" s="99"/>
      <x:c r="P312" s="99"/>
      <x:c r="Q312" s="101" t="str">
        <x:f>IF(B312="","",SUMIF($B$5:$B$1004,B312,$J$5:$J$1004)-SUMIF($B$5:$B$1004,B312,$K$5:$K$1004))</x:f>
      </x:c>
    </x:row>
    <x:row r="313">
      <x:c r="A313" s="98"/>
      <x:c r="B313" s="99"/>
      <x:c r="C313" s="99"/>
      <x:c r="D313" s="99"/>
      <x:c r="E313" s="80" t="str">
        <x:f>IFERROR(VLOOKUP(D313,'DAFTAR AKUN'!$A$5:$H$100,2,FALSE),"")</x:f>
      </x:c>
      <x:c r="F313" s="99"/>
      <x:c r="G313" s="99"/>
      <x:c r="H313" s="99"/>
      <x:c r="I313" s="99"/>
      <x:c r="J313" s="100"/>
      <x:c r="K313" s="100"/>
      <x:c r="L313" s="99" t="str">
        <x:f>IFERROR(VLOOKUP(D313,'DAFTAR AKUN'!$A$5:$H$100,6,FALSE),"")</x:f>
      </x:c>
      <x:c r="M313" s="99"/>
      <x:c r="N313" s="99"/>
      <x:c r="O313" s="99"/>
      <x:c r="P313" s="99"/>
      <x:c r="Q313" s="101" t="str">
        <x:f>IF(B313="","",SUMIF($B$5:$B$1004,B313,$J$5:$J$1004)-SUMIF($B$5:$B$1004,B313,$K$5:$K$1004))</x:f>
      </x:c>
    </x:row>
    <x:row r="314">
      <x:c r="A314" s="98"/>
      <x:c r="B314" s="99"/>
      <x:c r="C314" s="99"/>
      <x:c r="D314" s="99"/>
      <x:c r="E314" s="80" t="str">
        <x:f>IFERROR(VLOOKUP(D314,'DAFTAR AKUN'!$A$5:$H$100,2,FALSE),"")</x:f>
      </x:c>
      <x:c r="F314" s="99"/>
      <x:c r="G314" s="99"/>
      <x:c r="H314" s="99"/>
      <x:c r="I314" s="99"/>
      <x:c r="J314" s="100"/>
      <x:c r="K314" s="100"/>
      <x:c r="L314" s="99" t="str">
        <x:f>IFERROR(VLOOKUP(D314,'DAFTAR AKUN'!$A$5:$H$100,6,FALSE),"")</x:f>
      </x:c>
      <x:c r="M314" s="99"/>
      <x:c r="N314" s="99"/>
      <x:c r="O314" s="99"/>
      <x:c r="P314" s="99"/>
      <x:c r="Q314" s="101" t="str">
        <x:f>IF(B314="","",SUMIF($B$5:$B$1004,B314,$J$5:$J$1004)-SUMIF($B$5:$B$1004,B314,$K$5:$K$1004))</x:f>
      </x:c>
    </x:row>
    <x:row r="315">
      <x:c r="A315" s="98"/>
      <x:c r="B315" s="99"/>
      <x:c r="C315" s="99"/>
      <x:c r="D315" s="99"/>
      <x:c r="E315" s="80" t="str">
        <x:f>IFERROR(VLOOKUP(D315,'DAFTAR AKUN'!$A$5:$H$100,2,FALSE),"")</x:f>
      </x:c>
      <x:c r="F315" s="99"/>
      <x:c r="G315" s="99"/>
      <x:c r="H315" s="99"/>
      <x:c r="I315" s="99"/>
      <x:c r="J315" s="100"/>
      <x:c r="K315" s="100"/>
      <x:c r="L315" s="99" t="str">
        <x:f>IFERROR(VLOOKUP(D315,'DAFTAR AKUN'!$A$5:$H$100,6,FALSE),"")</x:f>
      </x:c>
      <x:c r="M315" s="99"/>
      <x:c r="N315" s="99"/>
      <x:c r="O315" s="99"/>
      <x:c r="P315" s="99"/>
      <x:c r="Q315" s="101" t="str">
        <x:f>IF(B315="","",SUMIF($B$5:$B$1004,B315,$J$5:$J$1004)-SUMIF($B$5:$B$1004,B315,$K$5:$K$1004))</x:f>
      </x:c>
    </x:row>
    <x:row r="316">
      <x:c r="A316" s="98"/>
      <x:c r="B316" s="99"/>
      <x:c r="C316" s="99"/>
      <x:c r="D316" s="99"/>
      <x:c r="E316" s="80" t="str">
        <x:f>IFERROR(VLOOKUP(D316,'DAFTAR AKUN'!$A$5:$H$100,2,FALSE),"")</x:f>
      </x:c>
      <x:c r="F316" s="99"/>
      <x:c r="G316" s="99"/>
      <x:c r="H316" s="99"/>
      <x:c r="I316" s="99"/>
      <x:c r="J316" s="100"/>
      <x:c r="K316" s="100"/>
      <x:c r="L316" s="99" t="str">
        <x:f>IFERROR(VLOOKUP(D316,'DAFTAR AKUN'!$A$5:$H$100,6,FALSE),"")</x:f>
      </x:c>
      <x:c r="M316" s="99"/>
      <x:c r="N316" s="99"/>
      <x:c r="O316" s="99"/>
      <x:c r="P316" s="99"/>
      <x:c r="Q316" s="101" t="str">
        <x:f>IF(B316="","",SUMIF($B$5:$B$1004,B316,$J$5:$J$1004)-SUMIF($B$5:$B$1004,B316,$K$5:$K$1004))</x:f>
      </x:c>
    </x:row>
    <x:row r="317">
      <x:c r="A317" s="98"/>
      <x:c r="B317" s="99"/>
      <x:c r="C317" s="99"/>
      <x:c r="D317" s="99"/>
      <x:c r="E317" s="80" t="str">
        <x:f>IFERROR(VLOOKUP(D317,'DAFTAR AKUN'!$A$5:$H$100,2,FALSE),"")</x:f>
      </x:c>
      <x:c r="F317" s="99"/>
      <x:c r="G317" s="99"/>
      <x:c r="H317" s="99"/>
      <x:c r="I317" s="99"/>
      <x:c r="J317" s="100"/>
      <x:c r="K317" s="100"/>
      <x:c r="L317" s="99" t="str">
        <x:f>IFERROR(VLOOKUP(D317,'DAFTAR AKUN'!$A$5:$H$100,6,FALSE),"")</x:f>
      </x:c>
      <x:c r="M317" s="99"/>
      <x:c r="N317" s="99"/>
      <x:c r="O317" s="99"/>
      <x:c r="P317" s="99"/>
      <x:c r="Q317" s="101" t="str">
        <x:f>IF(B317="","",SUMIF($B$5:$B$1004,B317,$J$5:$J$1004)-SUMIF($B$5:$B$1004,B317,$K$5:$K$1004))</x:f>
      </x:c>
    </x:row>
    <x:row r="318">
      <x:c r="A318" s="98"/>
      <x:c r="B318" s="99"/>
      <x:c r="C318" s="99"/>
      <x:c r="D318" s="99"/>
      <x:c r="E318" s="80" t="str">
        <x:f>IFERROR(VLOOKUP(D318,'DAFTAR AKUN'!$A$5:$H$100,2,FALSE),"")</x:f>
      </x:c>
      <x:c r="F318" s="99"/>
      <x:c r="G318" s="99"/>
      <x:c r="H318" s="99"/>
      <x:c r="I318" s="99"/>
      <x:c r="J318" s="100"/>
      <x:c r="K318" s="100"/>
      <x:c r="L318" s="99" t="str">
        <x:f>IFERROR(VLOOKUP(D318,'DAFTAR AKUN'!$A$5:$H$100,6,FALSE),"")</x:f>
      </x:c>
      <x:c r="M318" s="99"/>
      <x:c r="N318" s="99"/>
      <x:c r="O318" s="99"/>
      <x:c r="P318" s="99"/>
      <x:c r="Q318" s="101" t="str">
        <x:f>IF(B318="","",SUMIF($B$5:$B$1004,B318,$J$5:$J$1004)-SUMIF($B$5:$B$1004,B318,$K$5:$K$1004))</x:f>
      </x:c>
    </x:row>
    <x:row r="319">
      <x:c r="A319" s="98"/>
      <x:c r="B319" s="99"/>
      <x:c r="C319" s="99"/>
      <x:c r="D319" s="99"/>
      <x:c r="E319" s="80" t="str">
        <x:f>IFERROR(VLOOKUP(D319,'DAFTAR AKUN'!$A$5:$H$100,2,FALSE),"")</x:f>
      </x:c>
      <x:c r="F319" s="99"/>
      <x:c r="G319" s="99"/>
      <x:c r="H319" s="99"/>
      <x:c r="I319" s="99"/>
      <x:c r="J319" s="100"/>
      <x:c r="K319" s="100"/>
      <x:c r="L319" s="99" t="str">
        <x:f>IFERROR(VLOOKUP(D319,'DAFTAR AKUN'!$A$5:$H$100,6,FALSE),"")</x:f>
      </x:c>
      <x:c r="M319" s="99"/>
      <x:c r="N319" s="99"/>
      <x:c r="O319" s="99"/>
      <x:c r="P319" s="99"/>
      <x:c r="Q319" s="101" t="str">
        <x:f>IF(B319="","",SUMIF($B$5:$B$1004,B319,$J$5:$J$1004)-SUMIF($B$5:$B$1004,B319,$K$5:$K$1004))</x:f>
      </x:c>
    </x:row>
    <x:row r="320">
      <x:c r="A320" s="98"/>
      <x:c r="B320" s="99"/>
      <x:c r="C320" s="99"/>
      <x:c r="D320" s="99"/>
      <x:c r="E320" s="80" t="str">
        <x:f>IFERROR(VLOOKUP(D320,'DAFTAR AKUN'!$A$5:$H$100,2,FALSE),"")</x:f>
      </x:c>
      <x:c r="F320" s="99"/>
      <x:c r="G320" s="99"/>
      <x:c r="H320" s="99"/>
      <x:c r="I320" s="99"/>
      <x:c r="J320" s="100"/>
      <x:c r="K320" s="100"/>
      <x:c r="L320" s="99" t="str">
        <x:f>IFERROR(VLOOKUP(D320,'DAFTAR AKUN'!$A$5:$H$100,6,FALSE),"")</x:f>
      </x:c>
      <x:c r="M320" s="99"/>
      <x:c r="N320" s="99"/>
      <x:c r="O320" s="99"/>
      <x:c r="P320" s="99"/>
      <x:c r="Q320" s="101" t="str">
        <x:f>IF(B320="","",SUMIF($B$5:$B$1004,B320,$J$5:$J$1004)-SUMIF($B$5:$B$1004,B320,$K$5:$K$1004))</x:f>
      </x:c>
    </x:row>
    <x:row r="321">
      <x:c r="A321" s="98"/>
      <x:c r="B321" s="99"/>
      <x:c r="C321" s="99"/>
      <x:c r="D321" s="99"/>
      <x:c r="E321" s="80" t="str">
        <x:f>IFERROR(VLOOKUP(D321,'DAFTAR AKUN'!$A$5:$H$100,2,FALSE),"")</x:f>
      </x:c>
      <x:c r="F321" s="99"/>
      <x:c r="G321" s="99"/>
      <x:c r="H321" s="99"/>
      <x:c r="I321" s="99"/>
      <x:c r="J321" s="100"/>
      <x:c r="K321" s="100"/>
      <x:c r="L321" s="99" t="str">
        <x:f>IFERROR(VLOOKUP(D321,'DAFTAR AKUN'!$A$5:$H$100,6,FALSE),"")</x:f>
      </x:c>
      <x:c r="M321" s="99"/>
      <x:c r="N321" s="99"/>
      <x:c r="O321" s="99"/>
      <x:c r="P321" s="99"/>
      <x:c r="Q321" s="101" t="str">
        <x:f>IF(B321="","",SUMIF($B$5:$B$1004,B321,$J$5:$J$1004)-SUMIF($B$5:$B$1004,B321,$K$5:$K$1004))</x:f>
      </x:c>
    </x:row>
    <x:row r="322">
      <x:c r="A322" s="98"/>
      <x:c r="B322" s="99"/>
      <x:c r="C322" s="99"/>
      <x:c r="D322" s="99"/>
      <x:c r="E322" s="80" t="str">
        <x:f>IFERROR(VLOOKUP(D322,'DAFTAR AKUN'!$A$5:$H$100,2,FALSE),"")</x:f>
      </x:c>
      <x:c r="F322" s="99"/>
      <x:c r="G322" s="99"/>
      <x:c r="H322" s="99"/>
      <x:c r="I322" s="99"/>
      <x:c r="J322" s="100"/>
      <x:c r="K322" s="100"/>
      <x:c r="L322" s="99" t="str">
        <x:f>IFERROR(VLOOKUP(D322,'DAFTAR AKUN'!$A$5:$H$100,6,FALSE),"")</x:f>
      </x:c>
      <x:c r="M322" s="99"/>
      <x:c r="N322" s="99"/>
      <x:c r="O322" s="99"/>
      <x:c r="P322" s="99"/>
      <x:c r="Q322" s="101" t="str">
        <x:f>IF(B322="","",SUMIF($B$5:$B$1004,B322,$J$5:$J$1004)-SUMIF($B$5:$B$1004,B322,$K$5:$K$1004))</x:f>
      </x:c>
    </x:row>
    <x:row r="323">
      <x:c r="A323" s="98"/>
      <x:c r="B323" s="99"/>
      <x:c r="C323" s="99"/>
      <x:c r="D323" s="99"/>
      <x:c r="E323" s="80" t="str">
        <x:f>IFERROR(VLOOKUP(D323,'DAFTAR AKUN'!$A$5:$H$100,2,FALSE),"")</x:f>
      </x:c>
      <x:c r="F323" s="99"/>
      <x:c r="G323" s="99"/>
      <x:c r="H323" s="99"/>
      <x:c r="I323" s="99"/>
      <x:c r="J323" s="100"/>
      <x:c r="K323" s="100"/>
      <x:c r="L323" s="99" t="str">
        <x:f>IFERROR(VLOOKUP(D323,'DAFTAR AKUN'!$A$5:$H$100,6,FALSE),"")</x:f>
      </x:c>
      <x:c r="M323" s="99"/>
      <x:c r="N323" s="99"/>
      <x:c r="O323" s="99"/>
      <x:c r="P323" s="99"/>
      <x:c r="Q323" s="101" t="str">
        <x:f>IF(B323="","",SUMIF($B$5:$B$1004,B323,$J$5:$J$1004)-SUMIF($B$5:$B$1004,B323,$K$5:$K$1004))</x:f>
      </x:c>
    </x:row>
    <x:row r="324">
      <x:c r="A324" s="98"/>
      <x:c r="B324" s="99"/>
      <x:c r="C324" s="99"/>
      <x:c r="D324" s="99"/>
      <x:c r="E324" s="80" t="str">
        <x:f>IFERROR(VLOOKUP(D324,'DAFTAR AKUN'!$A$5:$H$100,2,FALSE),"")</x:f>
      </x:c>
      <x:c r="F324" s="99"/>
      <x:c r="G324" s="99"/>
      <x:c r="H324" s="99"/>
      <x:c r="I324" s="99"/>
      <x:c r="J324" s="100"/>
      <x:c r="K324" s="100"/>
      <x:c r="L324" s="99" t="str">
        <x:f>IFERROR(VLOOKUP(D324,'DAFTAR AKUN'!$A$5:$H$100,6,FALSE),"")</x:f>
      </x:c>
      <x:c r="M324" s="99"/>
      <x:c r="N324" s="99"/>
      <x:c r="O324" s="99"/>
      <x:c r="P324" s="99"/>
      <x:c r="Q324" s="101" t="str">
        <x:f>IF(B324="","",SUMIF($B$5:$B$1004,B324,$J$5:$J$1004)-SUMIF($B$5:$B$1004,B324,$K$5:$K$1004))</x:f>
      </x:c>
    </x:row>
    <x:row r="325">
      <x:c r="A325" s="98"/>
      <x:c r="B325" s="99"/>
      <x:c r="C325" s="99"/>
      <x:c r="D325" s="99"/>
      <x:c r="E325" s="80" t="str">
        <x:f>IFERROR(VLOOKUP(D325,'DAFTAR AKUN'!$A$5:$H$100,2,FALSE),"")</x:f>
      </x:c>
      <x:c r="F325" s="99"/>
      <x:c r="G325" s="99"/>
      <x:c r="H325" s="99"/>
      <x:c r="I325" s="99"/>
      <x:c r="J325" s="100"/>
      <x:c r="K325" s="100"/>
      <x:c r="L325" s="99" t="str">
        <x:f>IFERROR(VLOOKUP(D325,'DAFTAR AKUN'!$A$5:$H$100,6,FALSE),"")</x:f>
      </x:c>
      <x:c r="M325" s="99"/>
      <x:c r="N325" s="99"/>
      <x:c r="O325" s="99"/>
      <x:c r="P325" s="99"/>
      <x:c r="Q325" s="101" t="str">
        <x:f>IF(B325="","",SUMIF($B$5:$B$1004,B325,$J$5:$J$1004)-SUMIF($B$5:$B$1004,B325,$K$5:$K$1004))</x:f>
      </x:c>
    </x:row>
    <x:row r="326">
      <x:c r="A326" s="98"/>
      <x:c r="B326" s="99"/>
      <x:c r="C326" s="99"/>
      <x:c r="D326" s="99"/>
      <x:c r="E326" s="80" t="str">
        <x:f>IFERROR(VLOOKUP(D326,'DAFTAR AKUN'!$A$5:$H$100,2,FALSE),"")</x:f>
      </x:c>
      <x:c r="F326" s="99"/>
      <x:c r="G326" s="99"/>
      <x:c r="H326" s="99"/>
      <x:c r="I326" s="99"/>
      <x:c r="J326" s="100"/>
      <x:c r="K326" s="100"/>
      <x:c r="L326" s="99" t="str">
        <x:f>IFERROR(VLOOKUP(D326,'DAFTAR AKUN'!$A$5:$H$100,6,FALSE),"")</x:f>
      </x:c>
      <x:c r="M326" s="99"/>
      <x:c r="N326" s="99"/>
      <x:c r="O326" s="99"/>
      <x:c r="P326" s="99"/>
      <x:c r="Q326" s="101" t="str">
        <x:f>IF(B326="","",SUMIF($B$5:$B$1004,B326,$J$5:$J$1004)-SUMIF($B$5:$B$1004,B326,$K$5:$K$1004))</x:f>
      </x:c>
    </x:row>
    <x:row r="327">
      <x:c r="A327" s="98"/>
      <x:c r="B327" s="99"/>
      <x:c r="C327" s="99"/>
      <x:c r="D327" s="99"/>
      <x:c r="E327" s="80" t="str">
        <x:f>IFERROR(VLOOKUP(D327,'DAFTAR AKUN'!$A$5:$H$100,2,FALSE),"")</x:f>
      </x:c>
      <x:c r="F327" s="99"/>
      <x:c r="G327" s="99"/>
      <x:c r="H327" s="99"/>
      <x:c r="I327" s="99"/>
      <x:c r="J327" s="100"/>
      <x:c r="K327" s="100"/>
      <x:c r="L327" s="99" t="str">
        <x:f>IFERROR(VLOOKUP(D327,'DAFTAR AKUN'!$A$5:$H$100,6,FALSE),"")</x:f>
      </x:c>
      <x:c r="M327" s="99"/>
      <x:c r="N327" s="99"/>
      <x:c r="O327" s="99"/>
      <x:c r="P327" s="99"/>
      <x:c r="Q327" s="101" t="str">
        <x:f>IF(B327="","",SUMIF($B$5:$B$1004,B327,$J$5:$J$1004)-SUMIF($B$5:$B$1004,B327,$K$5:$K$1004))</x:f>
      </x:c>
    </x:row>
    <x:row r="328">
      <x:c r="A328" s="98"/>
      <x:c r="B328" s="99"/>
      <x:c r="C328" s="99"/>
      <x:c r="D328" s="99"/>
      <x:c r="E328" s="80" t="str">
        <x:f>IFERROR(VLOOKUP(D328,'DAFTAR AKUN'!$A$5:$H$100,2,FALSE),"")</x:f>
      </x:c>
      <x:c r="F328" s="99"/>
      <x:c r="G328" s="99"/>
      <x:c r="H328" s="99"/>
      <x:c r="I328" s="99"/>
      <x:c r="J328" s="100"/>
      <x:c r="K328" s="100"/>
      <x:c r="L328" s="99" t="str">
        <x:f>IFERROR(VLOOKUP(D328,'DAFTAR AKUN'!$A$5:$H$100,6,FALSE),"")</x:f>
      </x:c>
      <x:c r="M328" s="99"/>
      <x:c r="N328" s="99"/>
      <x:c r="O328" s="99"/>
      <x:c r="P328" s="99"/>
      <x:c r="Q328" s="101" t="str">
        <x:f>IF(B328="","",SUMIF($B$5:$B$1004,B328,$J$5:$J$1004)-SUMIF($B$5:$B$1004,B328,$K$5:$K$1004))</x:f>
      </x:c>
    </x:row>
    <x:row r="329">
      <x:c r="A329" s="98"/>
      <x:c r="B329" s="99"/>
      <x:c r="C329" s="99"/>
      <x:c r="D329" s="99"/>
      <x:c r="E329" s="80" t="str">
        <x:f>IFERROR(VLOOKUP(D329,'DAFTAR AKUN'!$A$5:$H$100,2,FALSE),"")</x:f>
      </x:c>
      <x:c r="F329" s="99"/>
      <x:c r="G329" s="99"/>
      <x:c r="H329" s="99"/>
      <x:c r="I329" s="99"/>
      <x:c r="J329" s="100"/>
      <x:c r="K329" s="100"/>
      <x:c r="L329" s="99" t="str">
        <x:f>IFERROR(VLOOKUP(D329,'DAFTAR AKUN'!$A$5:$H$100,6,FALSE),"")</x:f>
      </x:c>
      <x:c r="M329" s="99"/>
      <x:c r="N329" s="99"/>
      <x:c r="O329" s="99"/>
      <x:c r="P329" s="99"/>
      <x:c r="Q329" s="101" t="str">
        <x:f>IF(B329="","",SUMIF($B$5:$B$1004,B329,$J$5:$J$1004)-SUMIF($B$5:$B$1004,B329,$K$5:$K$1004))</x:f>
      </x:c>
    </x:row>
    <x:row r="330">
      <x:c r="A330" s="98"/>
      <x:c r="B330" s="99"/>
      <x:c r="C330" s="99"/>
      <x:c r="D330" s="99"/>
      <x:c r="E330" s="80" t="str">
        <x:f>IFERROR(VLOOKUP(D330,'DAFTAR AKUN'!$A$5:$H$100,2,FALSE),"")</x:f>
      </x:c>
      <x:c r="F330" s="99"/>
      <x:c r="G330" s="99"/>
      <x:c r="H330" s="99"/>
      <x:c r="I330" s="99"/>
      <x:c r="J330" s="100"/>
      <x:c r="K330" s="100"/>
      <x:c r="L330" s="99" t="str">
        <x:f>IFERROR(VLOOKUP(D330,'DAFTAR AKUN'!$A$5:$H$100,6,FALSE),"")</x:f>
      </x:c>
      <x:c r="M330" s="99"/>
      <x:c r="N330" s="99"/>
      <x:c r="O330" s="99"/>
      <x:c r="P330" s="99"/>
      <x:c r="Q330" s="101" t="str">
        <x:f>IF(B330="","",SUMIF($B$5:$B$1004,B330,$J$5:$J$1004)-SUMIF($B$5:$B$1004,B330,$K$5:$K$1004))</x:f>
      </x:c>
    </x:row>
    <x:row r="331">
      <x:c r="A331" s="98"/>
      <x:c r="B331" s="99"/>
      <x:c r="C331" s="99"/>
      <x:c r="D331" s="99"/>
      <x:c r="E331" s="80" t="str">
        <x:f>IFERROR(VLOOKUP(D331,'DAFTAR AKUN'!$A$5:$H$100,2,FALSE),"")</x:f>
      </x:c>
      <x:c r="F331" s="99"/>
      <x:c r="G331" s="99"/>
      <x:c r="H331" s="99"/>
      <x:c r="I331" s="99"/>
      <x:c r="J331" s="100"/>
      <x:c r="K331" s="100"/>
      <x:c r="L331" s="99" t="str">
        <x:f>IFERROR(VLOOKUP(D331,'DAFTAR AKUN'!$A$5:$H$100,6,FALSE),"")</x:f>
      </x:c>
      <x:c r="M331" s="99"/>
      <x:c r="N331" s="99"/>
      <x:c r="O331" s="99"/>
      <x:c r="P331" s="99"/>
      <x:c r="Q331" s="101" t="str">
        <x:f>IF(B331="","",SUMIF($B$5:$B$1004,B331,$J$5:$J$1004)-SUMIF($B$5:$B$1004,B331,$K$5:$K$1004))</x:f>
      </x:c>
    </x:row>
    <x:row r="332">
      <x:c r="A332" s="98"/>
      <x:c r="B332" s="99"/>
      <x:c r="C332" s="99"/>
      <x:c r="D332" s="99"/>
      <x:c r="E332" s="80" t="str">
        <x:f>IFERROR(VLOOKUP(D332,'DAFTAR AKUN'!$A$5:$H$100,2,FALSE),"")</x:f>
      </x:c>
      <x:c r="F332" s="99"/>
      <x:c r="G332" s="99"/>
      <x:c r="H332" s="99"/>
      <x:c r="I332" s="99"/>
      <x:c r="J332" s="100"/>
      <x:c r="K332" s="100"/>
      <x:c r="L332" s="99" t="str">
        <x:f>IFERROR(VLOOKUP(D332,'DAFTAR AKUN'!$A$5:$H$100,6,FALSE),"")</x:f>
      </x:c>
      <x:c r="M332" s="99"/>
      <x:c r="N332" s="99"/>
      <x:c r="O332" s="99"/>
      <x:c r="P332" s="99"/>
      <x:c r="Q332" s="101" t="str">
        <x:f>IF(B332="","",SUMIF($B$5:$B$1004,B332,$J$5:$J$1004)-SUMIF($B$5:$B$1004,B332,$K$5:$K$1004))</x:f>
      </x:c>
    </x:row>
    <x:row r="333">
      <x:c r="A333" s="98"/>
      <x:c r="B333" s="99"/>
      <x:c r="C333" s="99"/>
      <x:c r="D333" s="99"/>
      <x:c r="E333" s="80" t="str">
        <x:f>IFERROR(VLOOKUP(D333,'DAFTAR AKUN'!$A$5:$H$100,2,FALSE),"")</x:f>
      </x:c>
      <x:c r="F333" s="99"/>
      <x:c r="G333" s="99"/>
      <x:c r="H333" s="99"/>
      <x:c r="I333" s="99"/>
      <x:c r="J333" s="100"/>
      <x:c r="K333" s="100"/>
      <x:c r="L333" s="99" t="str">
        <x:f>IFERROR(VLOOKUP(D333,'DAFTAR AKUN'!$A$5:$H$100,6,FALSE),"")</x:f>
      </x:c>
      <x:c r="M333" s="99"/>
      <x:c r="N333" s="99"/>
      <x:c r="O333" s="99"/>
      <x:c r="P333" s="99"/>
      <x:c r="Q333" s="101" t="str">
        <x:f>IF(B333="","",SUMIF($B$5:$B$1004,B333,$J$5:$J$1004)-SUMIF($B$5:$B$1004,B333,$K$5:$K$1004))</x:f>
      </x:c>
    </x:row>
    <x:row r="334">
      <x:c r="A334" s="98"/>
      <x:c r="B334" s="99"/>
      <x:c r="C334" s="99"/>
      <x:c r="D334" s="99"/>
      <x:c r="E334" s="80" t="str">
        <x:f>IFERROR(VLOOKUP(D334,'DAFTAR AKUN'!$A$5:$H$100,2,FALSE),"")</x:f>
      </x:c>
      <x:c r="F334" s="99"/>
      <x:c r="G334" s="99"/>
      <x:c r="H334" s="99"/>
      <x:c r="I334" s="99"/>
      <x:c r="J334" s="100"/>
      <x:c r="K334" s="100"/>
      <x:c r="L334" s="99" t="str">
        <x:f>IFERROR(VLOOKUP(D334,'DAFTAR AKUN'!$A$5:$H$100,6,FALSE),"")</x:f>
      </x:c>
      <x:c r="M334" s="99"/>
      <x:c r="N334" s="99"/>
      <x:c r="O334" s="99"/>
      <x:c r="P334" s="99"/>
      <x:c r="Q334" s="101" t="str">
        <x:f>IF(B334="","",SUMIF($B$5:$B$1004,B334,$J$5:$J$1004)-SUMIF($B$5:$B$1004,B334,$K$5:$K$1004))</x:f>
      </x:c>
    </x:row>
    <x:row r="335">
      <x:c r="A335" s="98"/>
      <x:c r="B335" s="99"/>
      <x:c r="C335" s="99"/>
      <x:c r="D335" s="99"/>
      <x:c r="E335" s="80" t="str">
        <x:f>IFERROR(VLOOKUP(D335,'DAFTAR AKUN'!$A$5:$H$100,2,FALSE),"")</x:f>
      </x:c>
      <x:c r="F335" s="99"/>
      <x:c r="G335" s="99"/>
      <x:c r="H335" s="99"/>
      <x:c r="I335" s="99"/>
      <x:c r="J335" s="100"/>
      <x:c r="K335" s="100"/>
      <x:c r="L335" s="99" t="str">
        <x:f>IFERROR(VLOOKUP(D335,'DAFTAR AKUN'!$A$5:$H$100,6,FALSE),"")</x:f>
      </x:c>
      <x:c r="M335" s="99"/>
      <x:c r="N335" s="99"/>
      <x:c r="O335" s="99"/>
      <x:c r="P335" s="99"/>
      <x:c r="Q335" s="101" t="str">
        <x:f>IF(B335="","",SUMIF($B$5:$B$1004,B335,$J$5:$J$1004)-SUMIF($B$5:$B$1004,B335,$K$5:$K$1004))</x:f>
      </x:c>
    </x:row>
    <x:row r="336">
      <x:c r="A336" s="98"/>
      <x:c r="B336" s="99"/>
      <x:c r="C336" s="99"/>
      <x:c r="D336" s="99"/>
      <x:c r="E336" s="80" t="str">
        <x:f>IFERROR(VLOOKUP(D336,'DAFTAR AKUN'!$A$5:$H$100,2,FALSE),"")</x:f>
      </x:c>
      <x:c r="F336" s="99"/>
      <x:c r="G336" s="99"/>
      <x:c r="H336" s="99"/>
      <x:c r="I336" s="99"/>
      <x:c r="J336" s="100"/>
      <x:c r="K336" s="100"/>
      <x:c r="L336" s="99" t="str">
        <x:f>IFERROR(VLOOKUP(D336,'DAFTAR AKUN'!$A$5:$H$100,6,FALSE),"")</x:f>
      </x:c>
      <x:c r="M336" s="99"/>
      <x:c r="N336" s="99"/>
      <x:c r="O336" s="99"/>
      <x:c r="P336" s="99"/>
      <x:c r="Q336" s="101" t="str">
        <x:f>IF(B336="","",SUMIF($B$5:$B$1004,B336,$J$5:$J$1004)-SUMIF($B$5:$B$1004,B336,$K$5:$K$1004))</x:f>
      </x:c>
    </x:row>
    <x:row r="337">
      <x:c r="A337" s="98"/>
      <x:c r="B337" s="99"/>
      <x:c r="C337" s="99"/>
      <x:c r="D337" s="99"/>
      <x:c r="E337" s="80" t="str">
        <x:f>IFERROR(VLOOKUP(D337,'DAFTAR AKUN'!$A$5:$H$100,2,FALSE),"")</x:f>
      </x:c>
      <x:c r="F337" s="99"/>
      <x:c r="G337" s="99"/>
      <x:c r="H337" s="99"/>
      <x:c r="I337" s="99"/>
      <x:c r="J337" s="100"/>
      <x:c r="K337" s="100"/>
      <x:c r="L337" s="99" t="str">
        <x:f>IFERROR(VLOOKUP(D337,'DAFTAR AKUN'!$A$5:$H$100,6,FALSE),"")</x:f>
      </x:c>
      <x:c r="M337" s="99"/>
      <x:c r="N337" s="99"/>
      <x:c r="O337" s="99"/>
      <x:c r="P337" s="99"/>
      <x:c r="Q337" s="101" t="str">
        <x:f>IF(B337="","",SUMIF($B$5:$B$1004,B337,$J$5:$J$1004)-SUMIF($B$5:$B$1004,B337,$K$5:$K$1004))</x:f>
      </x:c>
    </x:row>
    <x:row r="338">
      <x:c r="A338" s="98"/>
      <x:c r="B338" s="99"/>
      <x:c r="C338" s="99"/>
      <x:c r="D338" s="99"/>
      <x:c r="E338" s="80" t="str">
        <x:f>IFERROR(VLOOKUP(D338,'DAFTAR AKUN'!$A$5:$H$100,2,FALSE),"")</x:f>
      </x:c>
      <x:c r="F338" s="99"/>
      <x:c r="G338" s="99"/>
      <x:c r="H338" s="99"/>
      <x:c r="I338" s="99"/>
      <x:c r="J338" s="100"/>
      <x:c r="K338" s="100"/>
      <x:c r="L338" s="99" t="str">
        <x:f>IFERROR(VLOOKUP(D338,'DAFTAR AKUN'!$A$5:$H$100,6,FALSE),"")</x:f>
      </x:c>
      <x:c r="M338" s="99"/>
      <x:c r="N338" s="99"/>
      <x:c r="O338" s="99"/>
      <x:c r="P338" s="99"/>
      <x:c r="Q338" s="101" t="str">
        <x:f>IF(B338="","",SUMIF($B$5:$B$1004,B338,$J$5:$J$1004)-SUMIF($B$5:$B$1004,B338,$K$5:$K$1004))</x:f>
      </x:c>
    </x:row>
    <x:row r="339">
      <x:c r="A339" s="98"/>
      <x:c r="B339" s="99"/>
      <x:c r="C339" s="99"/>
      <x:c r="D339" s="99"/>
      <x:c r="E339" s="80" t="str">
        <x:f>IFERROR(VLOOKUP(D339,'DAFTAR AKUN'!$A$5:$H$100,2,FALSE),"")</x:f>
      </x:c>
      <x:c r="F339" s="99"/>
      <x:c r="G339" s="99"/>
      <x:c r="H339" s="99"/>
      <x:c r="I339" s="99"/>
      <x:c r="J339" s="100"/>
      <x:c r="K339" s="100"/>
      <x:c r="L339" s="99" t="str">
        <x:f>IFERROR(VLOOKUP(D339,'DAFTAR AKUN'!$A$5:$H$100,6,FALSE),"")</x:f>
      </x:c>
      <x:c r="M339" s="99"/>
      <x:c r="N339" s="99"/>
      <x:c r="O339" s="99"/>
      <x:c r="P339" s="99"/>
      <x:c r="Q339" s="101" t="str">
        <x:f>IF(B339="","",SUMIF($B$5:$B$1004,B339,$J$5:$J$1004)-SUMIF($B$5:$B$1004,B339,$K$5:$K$1004))</x:f>
      </x:c>
    </x:row>
    <x:row r="340">
      <x:c r="A340" s="98"/>
      <x:c r="B340" s="99"/>
      <x:c r="C340" s="99"/>
      <x:c r="D340" s="99"/>
      <x:c r="E340" s="80" t="str">
        <x:f>IFERROR(VLOOKUP(D340,'DAFTAR AKUN'!$A$5:$H$100,2,FALSE),"")</x:f>
      </x:c>
      <x:c r="F340" s="99"/>
      <x:c r="G340" s="99"/>
      <x:c r="H340" s="99"/>
      <x:c r="I340" s="99"/>
      <x:c r="J340" s="100"/>
      <x:c r="K340" s="100"/>
      <x:c r="L340" s="99" t="str">
        <x:f>IFERROR(VLOOKUP(D340,'DAFTAR AKUN'!$A$5:$H$100,6,FALSE),"")</x:f>
      </x:c>
      <x:c r="M340" s="99"/>
      <x:c r="N340" s="99"/>
      <x:c r="O340" s="99"/>
      <x:c r="P340" s="99"/>
      <x:c r="Q340" s="101" t="str">
        <x:f>IF(B340="","",SUMIF($B$5:$B$1004,B340,$J$5:$J$1004)-SUMIF($B$5:$B$1004,B340,$K$5:$K$1004))</x:f>
      </x:c>
    </x:row>
    <x:row r="341">
      <x:c r="A341" s="98"/>
      <x:c r="B341" s="99"/>
      <x:c r="C341" s="99"/>
      <x:c r="D341" s="99"/>
      <x:c r="E341" s="80" t="str">
        <x:f>IFERROR(VLOOKUP(D341,'DAFTAR AKUN'!$A$5:$H$100,2,FALSE),"")</x:f>
      </x:c>
      <x:c r="F341" s="99"/>
      <x:c r="G341" s="99"/>
      <x:c r="H341" s="99"/>
      <x:c r="I341" s="99"/>
      <x:c r="J341" s="100"/>
      <x:c r="K341" s="100"/>
      <x:c r="L341" s="99" t="str">
        <x:f>IFERROR(VLOOKUP(D341,'DAFTAR AKUN'!$A$5:$H$100,6,FALSE),"")</x:f>
      </x:c>
      <x:c r="M341" s="99"/>
      <x:c r="N341" s="99"/>
      <x:c r="O341" s="99"/>
      <x:c r="P341" s="99"/>
      <x:c r="Q341" s="101" t="str">
        <x:f>IF(B341="","",SUMIF($B$5:$B$1004,B341,$J$5:$J$1004)-SUMIF($B$5:$B$1004,B341,$K$5:$K$1004))</x:f>
      </x:c>
    </x:row>
    <x:row r="342">
      <x:c r="A342" s="98"/>
      <x:c r="B342" s="99"/>
      <x:c r="C342" s="99"/>
      <x:c r="D342" s="99"/>
      <x:c r="E342" s="80" t="str">
        <x:f>IFERROR(VLOOKUP(D342,'DAFTAR AKUN'!$A$5:$H$100,2,FALSE),"")</x:f>
      </x:c>
      <x:c r="F342" s="99"/>
      <x:c r="G342" s="99"/>
      <x:c r="H342" s="99"/>
      <x:c r="I342" s="99"/>
      <x:c r="J342" s="100"/>
      <x:c r="K342" s="100"/>
      <x:c r="L342" s="99" t="str">
        <x:f>IFERROR(VLOOKUP(D342,'DAFTAR AKUN'!$A$5:$H$100,6,FALSE),"")</x:f>
      </x:c>
      <x:c r="M342" s="99"/>
      <x:c r="N342" s="99"/>
      <x:c r="O342" s="99"/>
      <x:c r="P342" s="99"/>
      <x:c r="Q342" s="101" t="str">
        <x:f>IF(B342="","",SUMIF($B$5:$B$1004,B342,$J$5:$J$1004)-SUMIF($B$5:$B$1004,B342,$K$5:$K$1004))</x:f>
      </x:c>
    </x:row>
    <x:row r="343">
      <x:c r="A343" s="98"/>
      <x:c r="B343" s="99"/>
      <x:c r="C343" s="99"/>
      <x:c r="D343" s="99"/>
      <x:c r="E343" s="80" t="str">
        <x:f>IFERROR(VLOOKUP(D343,'DAFTAR AKUN'!$A$5:$H$100,2,FALSE),"")</x:f>
      </x:c>
      <x:c r="F343" s="99"/>
      <x:c r="G343" s="99"/>
      <x:c r="H343" s="99"/>
      <x:c r="I343" s="99"/>
      <x:c r="J343" s="100"/>
      <x:c r="K343" s="100"/>
      <x:c r="L343" s="99" t="str">
        <x:f>IFERROR(VLOOKUP(D343,'DAFTAR AKUN'!$A$5:$H$100,6,FALSE),"")</x:f>
      </x:c>
      <x:c r="M343" s="99"/>
      <x:c r="N343" s="99"/>
      <x:c r="O343" s="99"/>
      <x:c r="P343" s="99"/>
      <x:c r="Q343" s="101" t="str">
        <x:f>IF(B343="","",SUMIF($B$5:$B$1004,B343,$J$5:$J$1004)-SUMIF($B$5:$B$1004,B343,$K$5:$K$1004))</x:f>
      </x:c>
    </x:row>
    <x:row r="344">
      <x:c r="A344" s="98"/>
      <x:c r="B344" s="99"/>
      <x:c r="C344" s="99"/>
      <x:c r="D344" s="99"/>
      <x:c r="E344" s="80" t="str">
        <x:f>IFERROR(VLOOKUP(D344,'DAFTAR AKUN'!$A$5:$H$100,2,FALSE),"")</x:f>
      </x:c>
      <x:c r="F344" s="99"/>
      <x:c r="G344" s="99"/>
      <x:c r="H344" s="99"/>
      <x:c r="I344" s="99"/>
      <x:c r="J344" s="100"/>
      <x:c r="K344" s="100"/>
      <x:c r="L344" s="99" t="str">
        <x:f>IFERROR(VLOOKUP(D344,'DAFTAR AKUN'!$A$5:$H$100,6,FALSE),"")</x:f>
      </x:c>
      <x:c r="M344" s="99"/>
      <x:c r="N344" s="99"/>
      <x:c r="O344" s="99"/>
      <x:c r="P344" s="99"/>
      <x:c r="Q344" s="101" t="str">
        <x:f>IF(B344="","",SUMIF($B$5:$B$1004,B344,$J$5:$J$1004)-SUMIF($B$5:$B$1004,B344,$K$5:$K$1004))</x:f>
      </x:c>
    </x:row>
    <x:row r="345">
      <x:c r="A345" s="98"/>
      <x:c r="B345" s="99"/>
      <x:c r="C345" s="99"/>
      <x:c r="D345" s="99"/>
      <x:c r="E345" s="80" t="str">
        <x:f>IFERROR(VLOOKUP(D345,'DAFTAR AKUN'!$A$5:$H$100,2,FALSE),"")</x:f>
      </x:c>
      <x:c r="F345" s="99"/>
      <x:c r="G345" s="99"/>
      <x:c r="H345" s="99"/>
      <x:c r="I345" s="99"/>
      <x:c r="J345" s="100"/>
      <x:c r="K345" s="100"/>
      <x:c r="L345" s="99" t="str">
        <x:f>IFERROR(VLOOKUP(D345,'DAFTAR AKUN'!$A$5:$H$100,6,FALSE),"")</x:f>
      </x:c>
      <x:c r="M345" s="99"/>
      <x:c r="N345" s="99"/>
      <x:c r="O345" s="99"/>
      <x:c r="P345" s="99"/>
      <x:c r="Q345" s="101" t="str">
        <x:f>IF(B345="","",SUMIF($B$5:$B$1004,B345,$J$5:$J$1004)-SUMIF($B$5:$B$1004,B345,$K$5:$K$1004))</x:f>
      </x:c>
    </x:row>
    <x:row r="346">
      <x:c r="A346" s="98"/>
      <x:c r="B346" s="99"/>
      <x:c r="C346" s="99"/>
      <x:c r="D346" s="99"/>
      <x:c r="E346" s="80" t="str">
        <x:f>IFERROR(VLOOKUP(D346,'DAFTAR AKUN'!$A$5:$H$100,2,FALSE),"")</x:f>
      </x:c>
      <x:c r="F346" s="99"/>
      <x:c r="G346" s="99"/>
      <x:c r="H346" s="99"/>
      <x:c r="I346" s="99"/>
      <x:c r="J346" s="100"/>
      <x:c r="K346" s="100"/>
      <x:c r="L346" s="99" t="str">
        <x:f>IFERROR(VLOOKUP(D346,'DAFTAR AKUN'!$A$5:$H$100,6,FALSE),"")</x:f>
      </x:c>
      <x:c r="M346" s="99"/>
      <x:c r="N346" s="99"/>
      <x:c r="O346" s="99"/>
      <x:c r="P346" s="99"/>
      <x:c r="Q346" s="101" t="str">
        <x:f>IF(B346="","",SUMIF($B$5:$B$1004,B346,$J$5:$J$1004)-SUMIF($B$5:$B$1004,B346,$K$5:$K$1004))</x:f>
      </x:c>
    </x:row>
    <x:row r="347">
      <x:c r="A347" s="98"/>
      <x:c r="B347" s="99"/>
      <x:c r="C347" s="99"/>
      <x:c r="D347" s="99"/>
      <x:c r="E347" s="80" t="str">
        <x:f>IFERROR(VLOOKUP(D347,'DAFTAR AKUN'!$A$5:$H$100,2,FALSE),"")</x:f>
      </x:c>
      <x:c r="F347" s="99"/>
      <x:c r="G347" s="99"/>
      <x:c r="H347" s="99"/>
      <x:c r="I347" s="99"/>
      <x:c r="J347" s="100"/>
      <x:c r="K347" s="100"/>
      <x:c r="L347" s="99" t="str">
        <x:f>IFERROR(VLOOKUP(D347,'DAFTAR AKUN'!$A$5:$H$100,6,FALSE),"")</x:f>
      </x:c>
      <x:c r="M347" s="99"/>
      <x:c r="N347" s="99"/>
      <x:c r="O347" s="99"/>
      <x:c r="P347" s="99"/>
      <x:c r="Q347" s="101" t="str">
        <x:f>IF(B347="","",SUMIF($B$5:$B$1004,B347,$J$5:$J$1004)-SUMIF($B$5:$B$1004,B347,$K$5:$K$1004))</x:f>
      </x:c>
    </x:row>
    <x:row r="348">
      <x:c r="A348" s="98"/>
      <x:c r="B348" s="99"/>
      <x:c r="C348" s="99"/>
      <x:c r="D348" s="99"/>
      <x:c r="E348" s="80" t="str">
        <x:f>IFERROR(VLOOKUP(D348,'DAFTAR AKUN'!$A$5:$H$100,2,FALSE),"")</x:f>
      </x:c>
      <x:c r="F348" s="99"/>
      <x:c r="G348" s="99"/>
      <x:c r="H348" s="99"/>
      <x:c r="I348" s="99"/>
      <x:c r="J348" s="100"/>
      <x:c r="K348" s="100"/>
      <x:c r="L348" s="99" t="str">
        <x:f>IFERROR(VLOOKUP(D348,'DAFTAR AKUN'!$A$5:$H$100,6,FALSE),"")</x:f>
      </x:c>
      <x:c r="M348" s="99"/>
      <x:c r="N348" s="99"/>
      <x:c r="O348" s="99"/>
      <x:c r="P348" s="99"/>
      <x:c r="Q348" s="101" t="str">
        <x:f>IF(B348="","",SUMIF($B$5:$B$1004,B348,$J$5:$J$1004)-SUMIF($B$5:$B$1004,B348,$K$5:$K$1004))</x:f>
      </x:c>
    </x:row>
    <x:row r="349">
      <x:c r="A349" s="98"/>
      <x:c r="B349" s="99"/>
      <x:c r="C349" s="99"/>
      <x:c r="D349" s="99"/>
      <x:c r="E349" s="80" t="str">
        <x:f>IFERROR(VLOOKUP(D349,'DAFTAR AKUN'!$A$5:$H$100,2,FALSE),"")</x:f>
      </x:c>
      <x:c r="F349" s="99"/>
      <x:c r="G349" s="99"/>
      <x:c r="H349" s="99"/>
      <x:c r="I349" s="99"/>
      <x:c r="J349" s="100"/>
      <x:c r="K349" s="100"/>
      <x:c r="L349" s="99" t="str">
        <x:f>IFERROR(VLOOKUP(D349,'DAFTAR AKUN'!$A$5:$H$100,6,FALSE),"")</x:f>
      </x:c>
      <x:c r="M349" s="99"/>
      <x:c r="N349" s="99"/>
      <x:c r="O349" s="99"/>
      <x:c r="P349" s="99"/>
      <x:c r="Q349" s="101" t="str">
        <x:f>IF(B349="","",SUMIF($B$5:$B$1004,B349,$J$5:$J$1004)-SUMIF($B$5:$B$1004,B349,$K$5:$K$1004))</x:f>
      </x:c>
    </x:row>
    <x:row r="350">
      <x:c r="A350" s="98"/>
      <x:c r="B350" s="99"/>
      <x:c r="C350" s="99"/>
      <x:c r="D350" s="99"/>
      <x:c r="E350" s="80" t="str">
        <x:f>IFERROR(VLOOKUP(D350,'DAFTAR AKUN'!$A$5:$H$100,2,FALSE),"")</x:f>
      </x:c>
      <x:c r="F350" s="99"/>
      <x:c r="G350" s="99"/>
      <x:c r="H350" s="99"/>
      <x:c r="I350" s="99"/>
      <x:c r="J350" s="100"/>
      <x:c r="K350" s="100"/>
      <x:c r="L350" s="99" t="str">
        <x:f>IFERROR(VLOOKUP(D350,'DAFTAR AKUN'!$A$5:$H$100,6,FALSE),"")</x:f>
      </x:c>
      <x:c r="M350" s="99"/>
      <x:c r="N350" s="99"/>
      <x:c r="O350" s="99"/>
      <x:c r="P350" s="99"/>
      <x:c r="Q350" s="101" t="str">
        <x:f>IF(B350="","",SUMIF($B$5:$B$1004,B350,$J$5:$J$1004)-SUMIF($B$5:$B$1004,B350,$K$5:$K$1004))</x:f>
      </x:c>
    </x:row>
    <x:row r="351">
      <x:c r="A351" s="98"/>
      <x:c r="B351" s="99"/>
      <x:c r="C351" s="99"/>
      <x:c r="D351" s="99"/>
      <x:c r="E351" s="80" t="str">
        <x:f>IFERROR(VLOOKUP(D351,'DAFTAR AKUN'!$A$5:$H$100,2,FALSE),"")</x:f>
      </x:c>
      <x:c r="F351" s="99"/>
      <x:c r="G351" s="99"/>
      <x:c r="H351" s="99"/>
      <x:c r="I351" s="99"/>
      <x:c r="J351" s="100"/>
      <x:c r="K351" s="100"/>
      <x:c r="L351" s="99" t="str">
        <x:f>IFERROR(VLOOKUP(D351,'DAFTAR AKUN'!$A$5:$H$100,6,FALSE),"")</x:f>
      </x:c>
      <x:c r="M351" s="99"/>
      <x:c r="N351" s="99"/>
      <x:c r="O351" s="99"/>
      <x:c r="P351" s="99"/>
      <x:c r="Q351" s="101" t="str">
        <x:f>IF(B351="","",SUMIF($B$5:$B$1004,B351,$J$5:$J$1004)-SUMIF($B$5:$B$1004,B351,$K$5:$K$1004))</x:f>
      </x:c>
    </x:row>
    <x:row r="352">
      <x:c r="A352" s="98"/>
      <x:c r="B352" s="99"/>
      <x:c r="C352" s="99"/>
      <x:c r="D352" s="99"/>
      <x:c r="E352" s="80" t="str">
        <x:f>IFERROR(VLOOKUP(D352,'DAFTAR AKUN'!$A$5:$H$100,2,FALSE),"")</x:f>
      </x:c>
      <x:c r="F352" s="99"/>
      <x:c r="G352" s="99"/>
      <x:c r="H352" s="99"/>
      <x:c r="I352" s="99"/>
      <x:c r="J352" s="100"/>
      <x:c r="K352" s="100"/>
      <x:c r="L352" s="99" t="str">
        <x:f>IFERROR(VLOOKUP(D352,'DAFTAR AKUN'!$A$5:$H$100,6,FALSE),"")</x:f>
      </x:c>
      <x:c r="M352" s="99"/>
      <x:c r="N352" s="99"/>
      <x:c r="O352" s="99"/>
      <x:c r="P352" s="99"/>
      <x:c r="Q352" s="101" t="str">
        <x:f>IF(B352="","",SUMIF($B$5:$B$1004,B352,$J$5:$J$1004)-SUMIF($B$5:$B$1004,B352,$K$5:$K$1004))</x:f>
      </x:c>
    </x:row>
    <x:row r="353">
      <x:c r="A353" s="98"/>
      <x:c r="B353" s="99"/>
      <x:c r="C353" s="99"/>
      <x:c r="D353" s="99"/>
      <x:c r="E353" s="80" t="str">
        <x:f>IFERROR(VLOOKUP(D353,'DAFTAR AKUN'!$A$5:$H$100,2,FALSE),"")</x:f>
      </x:c>
      <x:c r="F353" s="99"/>
      <x:c r="G353" s="99"/>
      <x:c r="H353" s="99"/>
      <x:c r="I353" s="99"/>
      <x:c r="J353" s="100"/>
      <x:c r="K353" s="100"/>
      <x:c r="L353" s="99" t="str">
        <x:f>IFERROR(VLOOKUP(D353,'DAFTAR AKUN'!$A$5:$H$100,6,FALSE),"")</x:f>
      </x:c>
      <x:c r="M353" s="99"/>
      <x:c r="N353" s="99"/>
      <x:c r="O353" s="99"/>
      <x:c r="P353" s="99"/>
      <x:c r="Q353" s="101" t="str">
        <x:f>IF(B353="","",SUMIF($B$5:$B$1004,B353,$J$5:$J$1004)-SUMIF($B$5:$B$1004,B353,$K$5:$K$1004))</x:f>
      </x:c>
    </x:row>
    <x:row r="354">
      <x:c r="A354" s="98"/>
      <x:c r="B354" s="99"/>
      <x:c r="C354" s="99"/>
      <x:c r="D354" s="99"/>
      <x:c r="E354" s="80" t="str">
        <x:f>IFERROR(VLOOKUP(D354,'DAFTAR AKUN'!$A$5:$H$100,2,FALSE),"")</x:f>
      </x:c>
      <x:c r="F354" s="99"/>
      <x:c r="G354" s="99"/>
      <x:c r="H354" s="99"/>
      <x:c r="I354" s="99"/>
      <x:c r="J354" s="100"/>
      <x:c r="K354" s="100"/>
      <x:c r="L354" s="99" t="str">
        <x:f>IFERROR(VLOOKUP(D354,'DAFTAR AKUN'!$A$5:$H$100,6,FALSE),"")</x:f>
      </x:c>
      <x:c r="M354" s="99"/>
      <x:c r="N354" s="99"/>
      <x:c r="O354" s="99"/>
      <x:c r="P354" s="99"/>
      <x:c r="Q354" s="101" t="str">
        <x:f>IF(B354="","",SUMIF($B$5:$B$1004,B354,$J$5:$J$1004)-SUMIF($B$5:$B$1004,B354,$K$5:$K$1004))</x:f>
      </x:c>
    </x:row>
    <x:row r="355">
      <x:c r="A355" s="98"/>
      <x:c r="B355" s="99"/>
      <x:c r="C355" s="99"/>
      <x:c r="D355" s="99"/>
      <x:c r="E355" s="80" t="str">
        <x:f>IFERROR(VLOOKUP(D355,'DAFTAR AKUN'!$A$5:$H$100,2,FALSE),"")</x:f>
      </x:c>
      <x:c r="F355" s="99"/>
      <x:c r="G355" s="99"/>
      <x:c r="H355" s="99"/>
      <x:c r="I355" s="99"/>
      <x:c r="J355" s="100"/>
      <x:c r="K355" s="100"/>
      <x:c r="L355" s="99" t="str">
        <x:f>IFERROR(VLOOKUP(D355,'DAFTAR AKUN'!$A$5:$H$100,6,FALSE),"")</x:f>
      </x:c>
      <x:c r="M355" s="99"/>
      <x:c r="N355" s="99"/>
      <x:c r="O355" s="99"/>
      <x:c r="P355" s="99"/>
      <x:c r="Q355" s="101" t="str">
        <x:f>IF(B355="","",SUMIF($B$5:$B$1004,B355,$J$5:$J$1004)-SUMIF($B$5:$B$1004,B355,$K$5:$K$1004))</x:f>
      </x:c>
    </x:row>
    <x:row r="356">
      <x:c r="A356" s="98"/>
      <x:c r="B356" s="99"/>
      <x:c r="C356" s="99"/>
      <x:c r="D356" s="99"/>
      <x:c r="E356" s="80" t="str">
        <x:f>IFERROR(VLOOKUP(D356,'DAFTAR AKUN'!$A$5:$H$100,2,FALSE),"")</x:f>
      </x:c>
      <x:c r="F356" s="99"/>
      <x:c r="G356" s="99"/>
      <x:c r="H356" s="99"/>
      <x:c r="I356" s="99"/>
      <x:c r="J356" s="100"/>
      <x:c r="K356" s="100"/>
      <x:c r="L356" s="99" t="str">
        <x:f>IFERROR(VLOOKUP(D356,'DAFTAR AKUN'!$A$5:$H$100,6,FALSE),"")</x:f>
      </x:c>
      <x:c r="M356" s="99"/>
      <x:c r="N356" s="99"/>
      <x:c r="O356" s="99"/>
      <x:c r="P356" s="99"/>
      <x:c r="Q356" s="101" t="str">
        <x:f>IF(B356="","",SUMIF($B$5:$B$1004,B356,$J$5:$J$1004)-SUMIF($B$5:$B$1004,B356,$K$5:$K$1004))</x:f>
      </x:c>
    </x:row>
    <x:row r="357">
      <x:c r="A357" s="98"/>
      <x:c r="B357" s="99"/>
      <x:c r="C357" s="99"/>
      <x:c r="D357" s="99"/>
      <x:c r="E357" s="80" t="str">
        <x:f>IFERROR(VLOOKUP(D357,'DAFTAR AKUN'!$A$5:$H$100,2,FALSE),"")</x:f>
      </x:c>
      <x:c r="F357" s="99"/>
      <x:c r="G357" s="99"/>
      <x:c r="H357" s="99"/>
      <x:c r="I357" s="99"/>
      <x:c r="J357" s="100"/>
      <x:c r="K357" s="100"/>
      <x:c r="L357" s="99" t="str">
        <x:f>IFERROR(VLOOKUP(D357,'DAFTAR AKUN'!$A$5:$H$100,6,FALSE),"")</x:f>
      </x:c>
      <x:c r="M357" s="99"/>
      <x:c r="N357" s="99"/>
      <x:c r="O357" s="99"/>
      <x:c r="P357" s="99"/>
      <x:c r="Q357" s="101" t="str">
        <x:f>IF(B357="","",SUMIF($B$5:$B$1004,B357,$J$5:$J$1004)-SUMIF($B$5:$B$1004,B357,$K$5:$K$1004))</x:f>
      </x:c>
    </x:row>
    <x:row r="358">
      <x:c r="A358" s="98"/>
      <x:c r="B358" s="99"/>
      <x:c r="C358" s="99"/>
      <x:c r="D358" s="99"/>
      <x:c r="E358" s="80" t="str">
        <x:f>IFERROR(VLOOKUP(D358,'DAFTAR AKUN'!$A$5:$H$100,2,FALSE),"")</x:f>
      </x:c>
      <x:c r="F358" s="99"/>
      <x:c r="G358" s="99"/>
      <x:c r="H358" s="99"/>
      <x:c r="I358" s="99"/>
      <x:c r="J358" s="100"/>
      <x:c r="K358" s="100"/>
      <x:c r="L358" s="99" t="str">
        <x:f>IFERROR(VLOOKUP(D358,'DAFTAR AKUN'!$A$5:$H$100,6,FALSE),"")</x:f>
      </x:c>
      <x:c r="M358" s="99"/>
      <x:c r="N358" s="99"/>
      <x:c r="O358" s="99"/>
      <x:c r="P358" s="99"/>
      <x:c r="Q358" s="101" t="str">
        <x:f>IF(B358="","",SUMIF($B$5:$B$1004,B358,$J$5:$J$1004)-SUMIF($B$5:$B$1004,B358,$K$5:$K$1004))</x:f>
      </x:c>
    </x:row>
    <x:row r="359">
      <x:c r="A359" s="98"/>
      <x:c r="B359" s="99"/>
      <x:c r="C359" s="99"/>
      <x:c r="D359" s="99"/>
      <x:c r="E359" s="80" t="str">
        <x:f>IFERROR(VLOOKUP(D359,'DAFTAR AKUN'!$A$5:$H$100,2,FALSE),"")</x:f>
      </x:c>
      <x:c r="F359" s="99"/>
      <x:c r="G359" s="99"/>
      <x:c r="H359" s="99"/>
      <x:c r="I359" s="99"/>
      <x:c r="J359" s="100"/>
      <x:c r="K359" s="100"/>
      <x:c r="L359" s="99" t="str">
        <x:f>IFERROR(VLOOKUP(D359,'DAFTAR AKUN'!$A$5:$H$100,6,FALSE),"")</x:f>
      </x:c>
      <x:c r="M359" s="99"/>
      <x:c r="N359" s="99"/>
      <x:c r="O359" s="99"/>
      <x:c r="P359" s="99"/>
      <x:c r="Q359" s="101" t="str">
        <x:f>IF(B359="","",SUMIF($B$5:$B$1004,B359,$J$5:$J$1004)-SUMIF($B$5:$B$1004,B359,$K$5:$K$1004))</x:f>
      </x:c>
    </x:row>
    <x:row r="360">
      <x:c r="A360" s="98"/>
      <x:c r="B360" s="99"/>
      <x:c r="C360" s="99"/>
      <x:c r="D360" s="99"/>
      <x:c r="E360" s="80" t="str">
        <x:f>IFERROR(VLOOKUP(D360,'DAFTAR AKUN'!$A$5:$H$100,2,FALSE),"")</x:f>
      </x:c>
      <x:c r="F360" s="99"/>
      <x:c r="G360" s="99"/>
      <x:c r="H360" s="99"/>
      <x:c r="I360" s="99"/>
      <x:c r="J360" s="100"/>
      <x:c r="K360" s="100"/>
      <x:c r="L360" s="99" t="str">
        <x:f>IFERROR(VLOOKUP(D360,'DAFTAR AKUN'!$A$5:$H$100,6,FALSE),"")</x:f>
      </x:c>
      <x:c r="M360" s="99"/>
      <x:c r="N360" s="99"/>
      <x:c r="O360" s="99"/>
      <x:c r="P360" s="99"/>
      <x:c r="Q360" s="101" t="str">
        <x:f>IF(B360="","",SUMIF($B$5:$B$1004,B360,$J$5:$J$1004)-SUMIF($B$5:$B$1004,B360,$K$5:$K$1004))</x:f>
      </x:c>
    </x:row>
    <x:row r="361">
      <x:c r="A361" s="98"/>
      <x:c r="B361" s="99"/>
      <x:c r="C361" s="99"/>
      <x:c r="D361" s="99"/>
      <x:c r="E361" s="80" t="str">
        <x:f>IFERROR(VLOOKUP(D361,'DAFTAR AKUN'!$A$5:$H$100,2,FALSE),"")</x:f>
      </x:c>
      <x:c r="F361" s="99"/>
      <x:c r="G361" s="99"/>
      <x:c r="H361" s="99"/>
      <x:c r="I361" s="99"/>
      <x:c r="J361" s="100"/>
      <x:c r="K361" s="100"/>
      <x:c r="L361" s="99" t="str">
        <x:f>IFERROR(VLOOKUP(D361,'DAFTAR AKUN'!$A$5:$H$100,6,FALSE),"")</x:f>
      </x:c>
      <x:c r="M361" s="99"/>
      <x:c r="N361" s="99"/>
      <x:c r="O361" s="99"/>
      <x:c r="P361" s="99"/>
      <x:c r="Q361" s="101" t="str">
        <x:f>IF(B361="","",SUMIF($B$5:$B$1004,B361,$J$5:$J$1004)-SUMIF($B$5:$B$1004,B361,$K$5:$K$1004))</x:f>
      </x:c>
    </x:row>
    <x:row r="362">
      <x:c r="A362" s="98"/>
      <x:c r="B362" s="99"/>
      <x:c r="C362" s="99"/>
      <x:c r="D362" s="99"/>
      <x:c r="E362" s="80" t="str">
        <x:f>IFERROR(VLOOKUP(D362,'DAFTAR AKUN'!$A$5:$H$100,2,FALSE),"")</x:f>
      </x:c>
      <x:c r="F362" s="99"/>
      <x:c r="G362" s="99"/>
      <x:c r="H362" s="99"/>
      <x:c r="I362" s="99"/>
      <x:c r="J362" s="100"/>
      <x:c r="K362" s="100"/>
      <x:c r="L362" s="99" t="str">
        <x:f>IFERROR(VLOOKUP(D362,'DAFTAR AKUN'!$A$5:$H$100,6,FALSE),"")</x:f>
      </x:c>
      <x:c r="M362" s="99"/>
      <x:c r="N362" s="99"/>
      <x:c r="O362" s="99"/>
      <x:c r="P362" s="99"/>
      <x:c r="Q362" s="101" t="str">
        <x:f>IF(B362="","",SUMIF($B$5:$B$1004,B362,$J$5:$J$1004)-SUMIF($B$5:$B$1004,B362,$K$5:$K$1004))</x:f>
      </x:c>
    </x:row>
    <x:row r="363">
      <x:c r="A363" s="98"/>
      <x:c r="B363" s="99"/>
      <x:c r="C363" s="99"/>
      <x:c r="D363" s="99"/>
      <x:c r="E363" s="80" t="str">
        <x:f>IFERROR(VLOOKUP(D363,'DAFTAR AKUN'!$A$5:$H$100,2,FALSE),"")</x:f>
      </x:c>
      <x:c r="F363" s="99"/>
      <x:c r="G363" s="99"/>
      <x:c r="H363" s="99"/>
      <x:c r="I363" s="99"/>
      <x:c r="J363" s="100"/>
      <x:c r="K363" s="100"/>
      <x:c r="L363" s="99" t="str">
        <x:f>IFERROR(VLOOKUP(D363,'DAFTAR AKUN'!$A$5:$H$100,6,FALSE),"")</x:f>
      </x:c>
      <x:c r="M363" s="99"/>
      <x:c r="N363" s="99"/>
      <x:c r="O363" s="99"/>
      <x:c r="P363" s="99"/>
      <x:c r="Q363" s="101" t="str">
        <x:f>IF(B363="","",SUMIF($B$5:$B$1004,B363,$J$5:$J$1004)-SUMIF($B$5:$B$1004,B363,$K$5:$K$1004))</x:f>
      </x:c>
    </x:row>
    <x:row r="364">
      <x:c r="A364" s="98"/>
      <x:c r="B364" s="99"/>
      <x:c r="C364" s="99"/>
      <x:c r="D364" s="99"/>
      <x:c r="E364" s="80" t="str">
        <x:f>IFERROR(VLOOKUP(D364,'DAFTAR AKUN'!$A$5:$H$100,2,FALSE),"")</x:f>
      </x:c>
      <x:c r="F364" s="99"/>
      <x:c r="G364" s="99"/>
      <x:c r="H364" s="99"/>
      <x:c r="I364" s="99"/>
      <x:c r="J364" s="100"/>
      <x:c r="K364" s="100"/>
      <x:c r="L364" s="99" t="str">
        <x:f>IFERROR(VLOOKUP(D364,'DAFTAR AKUN'!$A$5:$H$100,6,FALSE),"")</x:f>
      </x:c>
      <x:c r="M364" s="99"/>
      <x:c r="N364" s="99"/>
      <x:c r="O364" s="99"/>
      <x:c r="P364" s="99"/>
      <x:c r="Q364" s="101" t="str">
        <x:f>IF(B364="","",SUMIF($B$5:$B$1004,B364,$J$5:$J$1004)-SUMIF($B$5:$B$1004,B364,$K$5:$K$1004))</x:f>
      </x:c>
    </x:row>
    <x:row r="365">
      <x:c r="A365" s="98"/>
      <x:c r="B365" s="99"/>
      <x:c r="C365" s="99"/>
      <x:c r="D365" s="99"/>
      <x:c r="E365" s="80" t="str">
        <x:f>IFERROR(VLOOKUP(D365,'DAFTAR AKUN'!$A$5:$H$100,2,FALSE),"")</x:f>
      </x:c>
      <x:c r="F365" s="99"/>
      <x:c r="G365" s="99"/>
      <x:c r="H365" s="99"/>
      <x:c r="I365" s="99"/>
      <x:c r="J365" s="100"/>
      <x:c r="K365" s="100"/>
      <x:c r="L365" s="99" t="str">
        <x:f>IFERROR(VLOOKUP(D365,'DAFTAR AKUN'!$A$5:$H$100,6,FALSE),"")</x:f>
      </x:c>
      <x:c r="M365" s="99"/>
      <x:c r="N365" s="99"/>
      <x:c r="O365" s="99"/>
      <x:c r="P365" s="99"/>
      <x:c r="Q365" s="101" t="str">
        <x:f>IF(B365="","",SUMIF($B$5:$B$1004,B365,$J$5:$J$1004)-SUMIF($B$5:$B$1004,B365,$K$5:$K$1004))</x:f>
      </x:c>
    </x:row>
    <x:row r="366">
      <x:c r="A366" s="98"/>
      <x:c r="B366" s="99"/>
      <x:c r="C366" s="99"/>
      <x:c r="D366" s="99"/>
      <x:c r="E366" s="80" t="str">
        <x:f>IFERROR(VLOOKUP(D366,'DAFTAR AKUN'!$A$5:$H$100,2,FALSE),"")</x:f>
      </x:c>
      <x:c r="F366" s="99"/>
      <x:c r="G366" s="99"/>
      <x:c r="H366" s="99"/>
      <x:c r="I366" s="99"/>
      <x:c r="J366" s="100"/>
      <x:c r="K366" s="100"/>
      <x:c r="L366" s="99" t="str">
        <x:f>IFERROR(VLOOKUP(D366,'DAFTAR AKUN'!$A$5:$H$100,6,FALSE),"")</x:f>
      </x:c>
      <x:c r="M366" s="99"/>
      <x:c r="N366" s="99"/>
      <x:c r="O366" s="99"/>
      <x:c r="P366" s="99"/>
      <x:c r="Q366" s="101" t="str">
        <x:f>IF(B366="","",SUMIF($B$5:$B$1004,B366,$J$5:$J$1004)-SUMIF($B$5:$B$1004,B366,$K$5:$K$1004))</x:f>
      </x:c>
    </x:row>
    <x:row r="367">
      <x:c r="A367" s="98"/>
      <x:c r="B367" s="99"/>
      <x:c r="C367" s="99"/>
      <x:c r="D367" s="99"/>
      <x:c r="E367" s="80" t="str">
        <x:f>IFERROR(VLOOKUP(D367,'DAFTAR AKUN'!$A$5:$H$100,2,FALSE),"")</x:f>
      </x:c>
      <x:c r="F367" s="99"/>
      <x:c r="G367" s="99"/>
      <x:c r="H367" s="99"/>
      <x:c r="I367" s="99"/>
      <x:c r="J367" s="100"/>
      <x:c r="K367" s="100"/>
      <x:c r="L367" s="99" t="str">
        <x:f>IFERROR(VLOOKUP(D367,'DAFTAR AKUN'!$A$5:$H$100,6,FALSE),"")</x:f>
      </x:c>
      <x:c r="M367" s="99"/>
      <x:c r="N367" s="99"/>
      <x:c r="O367" s="99"/>
      <x:c r="P367" s="99"/>
      <x:c r="Q367" s="101" t="str">
        <x:f>IF(B367="","",SUMIF($B$5:$B$1004,B367,$J$5:$J$1004)-SUMIF($B$5:$B$1004,B367,$K$5:$K$1004))</x:f>
      </x:c>
    </x:row>
    <x:row r="368">
      <x:c r="A368" s="98"/>
      <x:c r="B368" s="99"/>
      <x:c r="C368" s="99"/>
      <x:c r="D368" s="99"/>
      <x:c r="E368" s="80" t="str">
        <x:f>IFERROR(VLOOKUP(D368,'DAFTAR AKUN'!$A$5:$H$100,2,FALSE),"")</x:f>
      </x:c>
      <x:c r="F368" s="99"/>
      <x:c r="G368" s="99"/>
      <x:c r="H368" s="99"/>
      <x:c r="I368" s="99"/>
      <x:c r="J368" s="100"/>
      <x:c r="K368" s="100"/>
      <x:c r="L368" s="99" t="str">
        <x:f>IFERROR(VLOOKUP(D368,'DAFTAR AKUN'!$A$5:$H$100,6,FALSE),"")</x:f>
      </x:c>
      <x:c r="M368" s="99"/>
      <x:c r="N368" s="99"/>
      <x:c r="O368" s="99"/>
      <x:c r="P368" s="99"/>
      <x:c r="Q368" s="101" t="str">
        <x:f>IF(B368="","",SUMIF($B$5:$B$1004,B368,$J$5:$J$1004)-SUMIF($B$5:$B$1004,B368,$K$5:$K$1004))</x:f>
      </x:c>
    </x:row>
    <x:row r="369">
      <x:c r="A369" s="98"/>
      <x:c r="B369" s="99"/>
      <x:c r="C369" s="99"/>
      <x:c r="D369" s="99"/>
      <x:c r="E369" s="80" t="str">
        <x:f>IFERROR(VLOOKUP(D369,'DAFTAR AKUN'!$A$5:$H$100,2,FALSE),"")</x:f>
      </x:c>
      <x:c r="F369" s="99"/>
      <x:c r="G369" s="99"/>
      <x:c r="H369" s="99"/>
      <x:c r="I369" s="99"/>
      <x:c r="J369" s="100"/>
      <x:c r="K369" s="100"/>
      <x:c r="L369" s="99" t="str">
        <x:f>IFERROR(VLOOKUP(D369,'DAFTAR AKUN'!$A$5:$H$100,6,FALSE),"")</x:f>
      </x:c>
      <x:c r="M369" s="99"/>
      <x:c r="N369" s="99"/>
      <x:c r="O369" s="99"/>
      <x:c r="P369" s="99"/>
      <x:c r="Q369" s="101" t="str">
        <x:f>IF(B369="","",SUMIF($B$5:$B$1004,B369,$J$5:$J$1004)-SUMIF($B$5:$B$1004,B369,$K$5:$K$1004))</x:f>
      </x:c>
    </x:row>
    <x:row r="370">
      <x:c r="A370" s="98"/>
      <x:c r="B370" s="99"/>
      <x:c r="C370" s="99"/>
      <x:c r="D370" s="99"/>
      <x:c r="E370" s="80" t="str">
        <x:f>IFERROR(VLOOKUP(D370,'DAFTAR AKUN'!$A$5:$H$100,2,FALSE),"")</x:f>
      </x:c>
      <x:c r="F370" s="99"/>
      <x:c r="G370" s="99"/>
      <x:c r="H370" s="99"/>
      <x:c r="I370" s="99"/>
      <x:c r="J370" s="100"/>
      <x:c r="K370" s="100"/>
      <x:c r="L370" s="99" t="str">
        <x:f>IFERROR(VLOOKUP(D370,'DAFTAR AKUN'!$A$5:$H$100,6,FALSE),"")</x:f>
      </x:c>
      <x:c r="M370" s="99"/>
      <x:c r="N370" s="99"/>
      <x:c r="O370" s="99"/>
      <x:c r="P370" s="99"/>
      <x:c r="Q370" s="101" t="str">
        <x:f>IF(B370="","",SUMIF($B$5:$B$1004,B370,$J$5:$J$1004)-SUMIF($B$5:$B$1004,B370,$K$5:$K$1004))</x:f>
      </x:c>
    </x:row>
    <x:row r="371">
      <x:c r="A371" s="98"/>
      <x:c r="B371" s="99"/>
      <x:c r="C371" s="99"/>
      <x:c r="D371" s="99"/>
      <x:c r="E371" s="80" t="str">
        <x:f>IFERROR(VLOOKUP(D371,'DAFTAR AKUN'!$A$5:$H$100,2,FALSE),"")</x:f>
      </x:c>
      <x:c r="F371" s="99"/>
      <x:c r="G371" s="99"/>
      <x:c r="H371" s="99"/>
      <x:c r="I371" s="99"/>
      <x:c r="J371" s="100"/>
      <x:c r="K371" s="100"/>
      <x:c r="L371" s="99" t="str">
        <x:f>IFERROR(VLOOKUP(D371,'DAFTAR AKUN'!$A$5:$H$100,6,FALSE),"")</x:f>
      </x:c>
      <x:c r="M371" s="99"/>
      <x:c r="N371" s="99"/>
      <x:c r="O371" s="99"/>
      <x:c r="P371" s="99"/>
      <x:c r="Q371" s="101" t="str">
        <x:f>IF(B371="","",SUMIF($B$5:$B$1004,B371,$J$5:$J$1004)-SUMIF($B$5:$B$1004,B371,$K$5:$K$1004))</x:f>
      </x:c>
    </x:row>
    <x:row r="372">
      <x:c r="A372" s="98"/>
      <x:c r="B372" s="99"/>
      <x:c r="C372" s="99"/>
      <x:c r="D372" s="99"/>
      <x:c r="E372" s="80" t="str">
        <x:f>IFERROR(VLOOKUP(D372,'DAFTAR AKUN'!$A$5:$H$100,2,FALSE),"")</x:f>
      </x:c>
      <x:c r="F372" s="99"/>
      <x:c r="G372" s="99"/>
      <x:c r="H372" s="99"/>
      <x:c r="I372" s="99"/>
      <x:c r="J372" s="100"/>
      <x:c r="K372" s="100"/>
      <x:c r="L372" s="99" t="str">
        <x:f>IFERROR(VLOOKUP(D372,'DAFTAR AKUN'!$A$5:$H$100,6,FALSE),"")</x:f>
      </x:c>
      <x:c r="M372" s="99"/>
      <x:c r="N372" s="99"/>
      <x:c r="O372" s="99"/>
      <x:c r="P372" s="99"/>
      <x:c r="Q372" s="101" t="str">
        <x:f>IF(B372="","",SUMIF($B$5:$B$1004,B372,$J$5:$J$1004)-SUMIF($B$5:$B$1004,B372,$K$5:$K$1004))</x:f>
      </x:c>
    </x:row>
    <x:row r="373">
      <x:c r="A373" s="98"/>
      <x:c r="B373" s="99"/>
      <x:c r="C373" s="99"/>
      <x:c r="D373" s="99"/>
      <x:c r="E373" s="80" t="str">
        <x:f>IFERROR(VLOOKUP(D373,'DAFTAR AKUN'!$A$5:$H$100,2,FALSE),"")</x:f>
      </x:c>
      <x:c r="F373" s="99"/>
      <x:c r="G373" s="99"/>
      <x:c r="H373" s="99"/>
      <x:c r="I373" s="99"/>
      <x:c r="J373" s="100"/>
      <x:c r="K373" s="100"/>
      <x:c r="L373" s="99" t="str">
        <x:f>IFERROR(VLOOKUP(D373,'DAFTAR AKUN'!$A$5:$H$100,6,FALSE),"")</x:f>
      </x:c>
      <x:c r="M373" s="99"/>
      <x:c r="N373" s="99"/>
      <x:c r="O373" s="99"/>
      <x:c r="P373" s="99"/>
      <x:c r="Q373" s="101" t="str">
        <x:f>IF(B373="","",SUMIF($B$5:$B$1004,B373,$J$5:$J$1004)-SUMIF($B$5:$B$1004,B373,$K$5:$K$1004))</x:f>
      </x:c>
    </x:row>
    <x:row r="374">
      <x:c r="A374" s="98"/>
      <x:c r="B374" s="99"/>
      <x:c r="C374" s="99"/>
      <x:c r="D374" s="99"/>
      <x:c r="E374" s="80" t="str">
        <x:f>IFERROR(VLOOKUP(D374,'DAFTAR AKUN'!$A$5:$H$100,2,FALSE),"")</x:f>
      </x:c>
      <x:c r="F374" s="99"/>
      <x:c r="G374" s="99"/>
      <x:c r="H374" s="99"/>
      <x:c r="I374" s="99"/>
      <x:c r="J374" s="100"/>
      <x:c r="K374" s="100"/>
      <x:c r="L374" s="99" t="str">
        <x:f>IFERROR(VLOOKUP(D374,'DAFTAR AKUN'!$A$5:$H$100,6,FALSE),"")</x:f>
      </x:c>
      <x:c r="M374" s="99"/>
      <x:c r="N374" s="99"/>
      <x:c r="O374" s="99"/>
      <x:c r="P374" s="99"/>
      <x:c r="Q374" s="101" t="str">
        <x:f>IF(B374="","",SUMIF($B$5:$B$1004,B374,$J$5:$J$1004)-SUMIF($B$5:$B$1004,B374,$K$5:$K$1004))</x:f>
      </x:c>
    </x:row>
    <x:row r="375">
      <x:c r="A375" s="98"/>
      <x:c r="B375" s="99"/>
      <x:c r="C375" s="99"/>
      <x:c r="D375" s="99"/>
      <x:c r="E375" s="80" t="str">
        <x:f>IFERROR(VLOOKUP(D375,'DAFTAR AKUN'!$A$5:$H$100,2,FALSE),"")</x:f>
      </x:c>
      <x:c r="F375" s="99"/>
      <x:c r="G375" s="99"/>
      <x:c r="H375" s="99"/>
      <x:c r="I375" s="99"/>
      <x:c r="J375" s="100"/>
      <x:c r="K375" s="100"/>
      <x:c r="L375" s="99" t="str">
        <x:f>IFERROR(VLOOKUP(D375,'DAFTAR AKUN'!$A$5:$H$100,6,FALSE),"")</x:f>
      </x:c>
      <x:c r="M375" s="99"/>
      <x:c r="N375" s="99"/>
      <x:c r="O375" s="99"/>
      <x:c r="P375" s="99"/>
      <x:c r="Q375" s="101" t="str">
        <x:f>IF(B375="","",SUMIF($B$5:$B$1004,B375,$J$5:$J$1004)-SUMIF($B$5:$B$1004,B375,$K$5:$K$1004))</x:f>
      </x:c>
    </x:row>
    <x:row r="376">
      <x:c r="A376" s="98"/>
      <x:c r="B376" s="99"/>
      <x:c r="C376" s="99"/>
      <x:c r="D376" s="99"/>
      <x:c r="E376" s="80" t="str">
        <x:f>IFERROR(VLOOKUP(D376,'DAFTAR AKUN'!$A$5:$H$100,2,FALSE),"")</x:f>
      </x:c>
      <x:c r="F376" s="99"/>
      <x:c r="G376" s="99"/>
      <x:c r="H376" s="99"/>
      <x:c r="I376" s="99"/>
      <x:c r="J376" s="100"/>
      <x:c r="K376" s="100"/>
      <x:c r="L376" s="99" t="str">
        <x:f>IFERROR(VLOOKUP(D376,'DAFTAR AKUN'!$A$5:$H$100,6,FALSE),"")</x:f>
      </x:c>
      <x:c r="M376" s="99"/>
      <x:c r="N376" s="99"/>
      <x:c r="O376" s="99"/>
      <x:c r="P376" s="99"/>
      <x:c r="Q376" s="101" t="str">
        <x:f>IF(B376="","",SUMIF($B$5:$B$1004,B376,$J$5:$J$1004)-SUMIF($B$5:$B$1004,B376,$K$5:$K$1004))</x:f>
      </x:c>
    </x:row>
    <x:row r="377">
      <x:c r="A377" s="98"/>
      <x:c r="B377" s="99"/>
      <x:c r="C377" s="99"/>
      <x:c r="D377" s="99"/>
      <x:c r="E377" s="80" t="str">
        <x:f>IFERROR(VLOOKUP(D377,'DAFTAR AKUN'!$A$5:$H$100,2,FALSE),"")</x:f>
      </x:c>
      <x:c r="F377" s="99"/>
      <x:c r="G377" s="99"/>
      <x:c r="H377" s="99"/>
      <x:c r="I377" s="99"/>
      <x:c r="J377" s="100"/>
      <x:c r="K377" s="100"/>
      <x:c r="L377" s="99" t="str">
        <x:f>IFERROR(VLOOKUP(D377,'DAFTAR AKUN'!$A$5:$H$100,6,FALSE),"")</x:f>
      </x:c>
      <x:c r="M377" s="99"/>
      <x:c r="N377" s="99"/>
      <x:c r="O377" s="99"/>
      <x:c r="P377" s="99"/>
      <x:c r="Q377" s="101" t="str">
        <x:f>IF(B377="","",SUMIF($B$5:$B$1004,B377,$J$5:$J$1004)-SUMIF($B$5:$B$1004,B377,$K$5:$K$1004))</x:f>
      </x:c>
    </x:row>
    <x:row r="378">
      <x:c r="A378" s="98"/>
      <x:c r="B378" s="99"/>
      <x:c r="C378" s="99"/>
      <x:c r="D378" s="99"/>
      <x:c r="E378" s="80" t="str">
        <x:f>IFERROR(VLOOKUP(D378,'DAFTAR AKUN'!$A$5:$H$100,2,FALSE),"")</x:f>
      </x:c>
      <x:c r="F378" s="99"/>
      <x:c r="G378" s="99"/>
      <x:c r="H378" s="99"/>
      <x:c r="I378" s="99"/>
      <x:c r="J378" s="100"/>
      <x:c r="K378" s="100"/>
      <x:c r="L378" s="99" t="str">
        <x:f>IFERROR(VLOOKUP(D378,'DAFTAR AKUN'!$A$5:$H$100,6,FALSE),"")</x:f>
      </x:c>
      <x:c r="M378" s="99"/>
      <x:c r="N378" s="99"/>
      <x:c r="O378" s="99"/>
      <x:c r="P378" s="99"/>
      <x:c r="Q378" s="101" t="str">
        <x:f>IF(B378="","",SUMIF($B$5:$B$1004,B378,$J$5:$J$1004)-SUMIF($B$5:$B$1004,B378,$K$5:$K$1004))</x:f>
      </x:c>
    </x:row>
    <x:row r="379">
      <x:c r="A379" s="98"/>
      <x:c r="B379" s="99"/>
      <x:c r="C379" s="99"/>
      <x:c r="D379" s="99"/>
      <x:c r="E379" s="80" t="str">
        <x:f>IFERROR(VLOOKUP(D379,'DAFTAR AKUN'!$A$5:$H$100,2,FALSE),"")</x:f>
      </x:c>
      <x:c r="F379" s="99"/>
      <x:c r="G379" s="99"/>
      <x:c r="H379" s="99"/>
      <x:c r="I379" s="99"/>
      <x:c r="J379" s="100"/>
      <x:c r="K379" s="100"/>
      <x:c r="L379" s="99" t="str">
        <x:f>IFERROR(VLOOKUP(D379,'DAFTAR AKUN'!$A$5:$H$100,6,FALSE),"")</x:f>
      </x:c>
      <x:c r="M379" s="99"/>
      <x:c r="N379" s="99"/>
      <x:c r="O379" s="99"/>
      <x:c r="P379" s="99"/>
      <x:c r="Q379" s="101" t="str">
        <x:f>IF(B379="","",SUMIF($B$5:$B$1004,B379,$J$5:$J$1004)-SUMIF($B$5:$B$1004,B379,$K$5:$K$1004))</x:f>
      </x:c>
    </x:row>
    <x:row r="380">
      <x:c r="A380" s="98"/>
      <x:c r="B380" s="99"/>
      <x:c r="C380" s="99"/>
      <x:c r="D380" s="99"/>
      <x:c r="E380" s="80" t="str">
        <x:f>IFERROR(VLOOKUP(D380,'DAFTAR AKUN'!$A$5:$H$100,2,FALSE),"")</x:f>
      </x:c>
      <x:c r="F380" s="99"/>
      <x:c r="G380" s="99"/>
      <x:c r="H380" s="99"/>
      <x:c r="I380" s="99"/>
      <x:c r="J380" s="100"/>
      <x:c r="K380" s="100"/>
      <x:c r="L380" s="99" t="str">
        <x:f>IFERROR(VLOOKUP(D380,'DAFTAR AKUN'!$A$5:$H$100,6,FALSE),"")</x:f>
      </x:c>
      <x:c r="M380" s="99"/>
      <x:c r="N380" s="99"/>
      <x:c r="O380" s="99"/>
      <x:c r="P380" s="99"/>
      <x:c r="Q380" s="101" t="str">
        <x:f>IF(B380="","",SUMIF($B$5:$B$1004,B380,$J$5:$J$1004)-SUMIF($B$5:$B$1004,B380,$K$5:$K$1004))</x:f>
      </x:c>
    </x:row>
    <x:row r="381">
      <x:c r="A381" s="98"/>
      <x:c r="B381" s="99"/>
      <x:c r="C381" s="99"/>
      <x:c r="D381" s="99"/>
      <x:c r="E381" s="80" t="str">
        <x:f>IFERROR(VLOOKUP(D381,'DAFTAR AKUN'!$A$5:$H$100,2,FALSE),"")</x:f>
      </x:c>
      <x:c r="F381" s="99"/>
      <x:c r="G381" s="99"/>
      <x:c r="H381" s="99"/>
      <x:c r="I381" s="99"/>
      <x:c r="J381" s="100"/>
      <x:c r="K381" s="100"/>
      <x:c r="L381" s="99" t="str">
        <x:f>IFERROR(VLOOKUP(D381,'DAFTAR AKUN'!$A$5:$H$100,6,FALSE),"")</x:f>
      </x:c>
      <x:c r="M381" s="99"/>
      <x:c r="N381" s="99"/>
      <x:c r="O381" s="99"/>
      <x:c r="P381" s="99"/>
      <x:c r="Q381" s="101" t="str">
        <x:f>IF(B381="","",SUMIF($B$5:$B$1004,B381,$J$5:$J$1004)-SUMIF($B$5:$B$1004,B381,$K$5:$K$1004))</x:f>
      </x:c>
    </x:row>
    <x:row r="382">
      <x:c r="A382" s="98"/>
      <x:c r="B382" s="99"/>
      <x:c r="C382" s="99"/>
      <x:c r="D382" s="99"/>
      <x:c r="E382" s="80" t="str">
        <x:f>IFERROR(VLOOKUP(D382,'DAFTAR AKUN'!$A$5:$H$100,2,FALSE),"")</x:f>
      </x:c>
      <x:c r="F382" s="99"/>
      <x:c r="G382" s="99"/>
      <x:c r="H382" s="99"/>
      <x:c r="I382" s="99"/>
      <x:c r="J382" s="100"/>
      <x:c r="K382" s="100"/>
      <x:c r="L382" s="99" t="str">
        <x:f>IFERROR(VLOOKUP(D382,'DAFTAR AKUN'!$A$5:$H$100,6,FALSE),"")</x:f>
      </x:c>
      <x:c r="M382" s="99"/>
      <x:c r="N382" s="99"/>
      <x:c r="O382" s="99"/>
      <x:c r="P382" s="99"/>
      <x:c r="Q382" s="101" t="str">
        <x:f>IF(B382="","",SUMIF($B$5:$B$1004,B382,$J$5:$J$1004)-SUMIF($B$5:$B$1004,B382,$K$5:$K$1004))</x:f>
      </x:c>
    </x:row>
    <x:row r="383">
      <x:c r="A383" s="98"/>
      <x:c r="B383" s="99"/>
      <x:c r="C383" s="99"/>
      <x:c r="D383" s="99"/>
      <x:c r="E383" s="80" t="str">
        <x:f>IFERROR(VLOOKUP(D383,'DAFTAR AKUN'!$A$5:$H$100,2,FALSE),"")</x:f>
      </x:c>
      <x:c r="F383" s="99"/>
      <x:c r="G383" s="99"/>
      <x:c r="H383" s="99"/>
      <x:c r="I383" s="99"/>
      <x:c r="J383" s="100"/>
      <x:c r="K383" s="100"/>
      <x:c r="L383" s="99" t="str">
        <x:f>IFERROR(VLOOKUP(D383,'DAFTAR AKUN'!$A$5:$H$100,6,FALSE),"")</x:f>
      </x:c>
      <x:c r="M383" s="99"/>
      <x:c r="N383" s="99"/>
      <x:c r="O383" s="99"/>
      <x:c r="P383" s="99"/>
      <x:c r="Q383" s="101" t="str">
        <x:f>IF(B383="","",SUMIF($B$5:$B$1004,B383,$J$5:$J$1004)-SUMIF($B$5:$B$1004,B383,$K$5:$K$1004))</x:f>
      </x:c>
    </x:row>
    <x:row r="384">
      <x:c r="A384" s="98"/>
      <x:c r="B384" s="99"/>
      <x:c r="C384" s="99"/>
      <x:c r="D384" s="99"/>
      <x:c r="E384" s="80" t="str">
        <x:f>IFERROR(VLOOKUP(D384,'DAFTAR AKUN'!$A$5:$H$100,2,FALSE),"")</x:f>
      </x:c>
      <x:c r="F384" s="99"/>
      <x:c r="G384" s="99"/>
      <x:c r="H384" s="99"/>
      <x:c r="I384" s="99"/>
      <x:c r="J384" s="100"/>
      <x:c r="K384" s="100"/>
      <x:c r="L384" s="99" t="str">
        <x:f>IFERROR(VLOOKUP(D384,'DAFTAR AKUN'!$A$5:$H$100,6,FALSE),"")</x:f>
      </x:c>
      <x:c r="M384" s="99"/>
      <x:c r="N384" s="99"/>
      <x:c r="O384" s="99"/>
      <x:c r="P384" s="99"/>
      <x:c r="Q384" s="101" t="str">
        <x:f>IF(B384="","",SUMIF($B$5:$B$1004,B384,$J$5:$J$1004)-SUMIF($B$5:$B$1004,B384,$K$5:$K$1004))</x:f>
      </x:c>
    </x:row>
    <x:row r="385">
      <x:c r="A385" s="98"/>
      <x:c r="B385" s="99"/>
      <x:c r="C385" s="99"/>
      <x:c r="D385" s="99"/>
      <x:c r="E385" s="80" t="str">
        <x:f>IFERROR(VLOOKUP(D385,'DAFTAR AKUN'!$A$5:$H$100,2,FALSE),"")</x:f>
      </x:c>
      <x:c r="F385" s="99"/>
      <x:c r="G385" s="99"/>
      <x:c r="H385" s="99"/>
      <x:c r="I385" s="99"/>
      <x:c r="J385" s="100"/>
      <x:c r="K385" s="100"/>
      <x:c r="L385" s="99" t="str">
        <x:f>IFERROR(VLOOKUP(D385,'DAFTAR AKUN'!$A$5:$H$100,6,FALSE),"")</x:f>
      </x:c>
      <x:c r="M385" s="99"/>
      <x:c r="N385" s="99"/>
      <x:c r="O385" s="99"/>
      <x:c r="P385" s="99"/>
      <x:c r="Q385" s="101" t="str">
        <x:f>IF(B385="","",SUMIF($B$5:$B$1004,B385,$J$5:$J$1004)-SUMIF($B$5:$B$1004,B385,$K$5:$K$1004))</x:f>
      </x:c>
    </x:row>
    <x:row r="386">
      <x:c r="A386" s="98"/>
      <x:c r="B386" s="99"/>
      <x:c r="C386" s="99"/>
      <x:c r="D386" s="99"/>
      <x:c r="E386" s="80" t="str">
        <x:f>IFERROR(VLOOKUP(D386,'DAFTAR AKUN'!$A$5:$H$100,2,FALSE),"")</x:f>
      </x:c>
      <x:c r="F386" s="99"/>
      <x:c r="G386" s="99"/>
      <x:c r="H386" s="99"/>
      <x:c r="I386" s="99"/>
      <x:c r="J386" s="100"/>
      <x:c r="K386" s="100"/>
      <x:c r="L386" s="99" t="str">
        <x:f>IFERROR(VLOOKUP(D386,'DAFTAR AKUN'!$A$5:$H$100,6,FALSE),"")</x:f>
      </x:c>
      <x:c r="M386" s="99"/>
      <x:c r="N386" s="99"/>
      <x:c r="O386" s="99"/>
      <x:c r="P386" s="99"/>
      <x:c r="Q386" s="101" t="str">
        <x:f>IF(B386="","",SUMIF($B$5:$B$1004,B386,$J$5:$J$1004)-SUMIF($B$5:$B$1004,B386,$K$5:$K$1004))</x:f>
      </x:c>
    </x:row>
    <x:row r="387">
      <x:c r="A387" s="98"/>
      <x:c r="B387" s="99"/>
      <x:c r="C387" s="99"/>
      <x:c r="D387" s="99"/>
      <x:c r="E387" s="80" t="str">
        <x:f>IFERROR(VLOOKUP(D387,'DAFTAR AKUN'!$A$5:$H$100,2,FALSE),"")</x:f>
      </x:c>
      <x:c r="F387" s="99"/>
      <x:c r="G387" s="99"/>
      <x:c r="H387" s="99"/>
      <x:c r="I387" s="99"/>
      <x:c r="J387" s="100"/>
      <x:c r="K387" s="100"/>
      <x:c r="L387" s="99" t="str">
        <x:f>IFERROR(VLOOKUP(D387,'DAFTAR AKUN'!$A$5:$H$100,6,FALSE),"")</x:f>
      </x:c>
      <x:c r="M387" s="99"/>
      <x:c r="N387" s="99"/>
      <x:c r="O387" s="99"/>
      <x:c r="P387" s="99"/>
      <x:c r="Q387" s="101" t="str">
        <x:f>IF(B387="","",SUMIF($B$5:$B$1004,B387,$J$5:$J$1004)-SUMIF($B$5:$B$1004,B387,$K$5:$K$1004))</x:f>
      </x:c>
    </x:row>
    <x:row r="388">
      <x:c r="A388" s="98"/>
      <x:c r="B388" s="99"/>
      <x:c r="C388" s="99"/>
      <x:c r="D388" s="99"/>
      <x:c r="E388" s="80" t="str">
        <x:f>IFERROR(VLOOKUP(D388,'DAFTAR AKUN'!$A$5:$H$100,2,FALSE),"")</x:f>
      </x:c>
      <x:c r="F388" s="99"/>
      <x:c r="G388" s="99"/>
      <x:c r="H388" s="99"/>
      <x:c r="I388" s="99"/>
      <x:c r="J388" s="100"/>
      <x:c r="K388" s="100"/>
      <x:c r="L388" s="99" t="str">
        <x:f>IFERROR(VLOOKUP(D388,'DAFTAR AKUN'!$A$5:$H$100,6,FALSE),"")</x:f>
      </x:c>
      <x:c r="M388" s="99"/>
      <x:c r="N388" s="99"/>
      <x:c r="O388" s="99"/>
      <x:c r="P388" s="99"/>
      <x:c r="Q388" s="101" t="str">
        <x:f>IF(B388="","",SUMIF($B$5:$B$1004,B388,$J$5:$J$1004)-SUMIF($B$5:$B$1004,B388,$K$5:$K$1004))</x:f>
      </x:c>
    </x:row>
    <x:row r="389">
      <x:c r="A389" s="98"/>
      <x:c r="B389" s="99"/>
      <x:c r="C389" s="99"/>
      <x:c r="D389" s="99"/>
      <x:c r="E389" s="80" t="str">
        <x:f>IFERROR(VLOOKUP(D389,'DAFTAR AKUN'!$A$5:$H$100,2,FALSE),"")</x:f>
      </x:c>
      <x:c r="F389" s="99"/>
      <x:c r="G389" s="99"/>
      <x:c r="H389" s="99"/>
      <x:c r="I389" s="99"/>
      <x:c r="J389" s="100"/>
      <x:c r="K389" s="100"/>
      <x:c r="L389" s="99" t="str">
        <x:f>IFERROR(VLOOKUP(D389,'DAFTAR AKUN'!$A$5:$H$100,6,FALSE),"")</x:f>
      </x:c>
      <x:c r="M389" s="99"/>
      <x:c r="N389" s="99"/>
      <x:c r="O389" s="99"/>
      <x:c r="P389" s="99"/>
      <x:c r="Q389" s="101" t="str">
        <x:f>IF(B389="","",SUMIF($B$5:$B$1004,B389,$J$5:$J$1004)-SUMIF($B$5:$B$1004,B389,$K$5:$K$1004))</x:f>
      </x:c>
    </x:row>
    <x:row r="390">
      <x:c r="A390" s="98"/>
      <x:c r="B390" s="99"/>
      <x:c r="C390" s="99"/>
      <x:c r="D390" s="99"/>
      <x:c r="E390" s="80" t="str">
        <x:f>IFERROR(VLOOKUP(D390,'DAFTAR AKUN'!$A$5:$H$100,2,FALSE),"")</x:f>
      </x:c>
      <x:c r="F390" s="99"/>
      <x:c r="G390" s="99"/>
      <x:c r="H390" s="99"/>
      <x:c r="I390" s="99"/>
      <x:c r="J390" s="100"/>
      <x:c r="K390" s="100"/>
      <x:c r="L390" s="99" t="str">
        <x:f>IFERROR(VLOOKUP(D390,'DAFTAR AKUN'!$A$5:$H$100,6,FALSE),"")</x:f>
      </x:c>
      <x:c r="M390" s="99"/>
      <x:c r="N390" s="99"/>
      <x:c r="O390" s="99"/>
      <x:c r="P390" s="99"/>
      <x:c r="Q390" s="101" t="str">
        <x:f>IF(B390="","",SUMIF($B$5:$B$1004,B390,$J$5:$J$1004)-SUMIF($B$5:$B$1004,B390,$K$5:$K$1004))</x:f>
      </x:c>
    </x:row>
    <x:row r="391">
      <x:c r="A391" s="98"/>
      <x:c r="B391" s="99"/>
      <x:c r="C391" s="99"/>
      <x:c r="D391" s="99"/>
      <x:c r="E391" s="80" t="str">
        <x:f>IFERROR(VLOOKUP(D391,'DAFTAR AKUN'!$A$5:$H$100,2,FALSE),"")</x:f>
      </x:c>
      <x:c r="F391" s="99"/>
      <x:c r="G391" s="99"/>
      <x:c r="H391" s="99"/>
      <x:c r="I391" s="99"/>
      <x:c r="J391" s="100"/>
      <x:c r="K391" s="100"/>
      <x:c r="L391" s="99" t="str">
        <x:f>IFERROR(VLOOKUP(D391,'DAFTAR AKUN'!$A$5:$H$100,6,FALSE),"")</x:f>
      </x:c>
      <x:c r="M391" s="99"/>
      <x:c r="N391" s="99"/>
      <x:c r="O391" s="99"/>
      <x:c r="P391" s="99"/>
      <x:c r="Q391" s="101" t="str">
        <x:f>IF(B391="","",SUMIF($B$5:$B$1004,B391,$J$5:$J$1004)-SUMIF($B$5:$B$1004,B391,$K$5:$K$1004))</x:f>
      </x:c>
    </x:row>
    <x:row r="392">
      <x:c r="A392" s="98"/>
      <x:c r="B392" s="99"/>
      <x:c r="C392" s="99"/>
      <x:c r="D392" s="99"/>
      <x:c r="E392" s="80" t="str">
        <x:f>IFERROR(VLOOKUP(D392,'DAFTAR AKUN'!$A$5:$H$100,2,FALSE),"")</x:f>
      </x:c>
      <x:c r="F392" s="99"/>
      <x:c r="G392" s="99"/>
      <x:c r="H392" s="99"/>
      <x:c r="I392" s="99"/>
      <x:c r="J392" s="100"/>
      <x:c r="K392" s="100"/>
      <x:c r="L392" s="99" t="str">
        <x:f>IFERROR(VLOOKUP(D392,'DAFTAR AKUN'!$A$5:$H$100,6,FALSE),"")</x:f>
      </x:c>
      <x:c r="M392" s="99"/>
      <x:c r="N392" s="99"/>
      <x:c r="O392" s="99"/>
      <x:c r="P392" s="99"/>
      <x:c r="Q392" s="101" t="str">
        <x:f>IF(B392="","",SUMIF($B$5:$B$1004,B392,$J$5:$J$1004)-SUMIF($B$5:$B$1004,B392,$K$5:$K$1004))</x:f>
      </x:c>
    </x:row>
    <x:row r="393">
      <x:c r="A393" s="98"/>
      <x:c r="B393" s="99"/>
      <x:c r="C393" s="99"/>
      <x:c r="D393" s="99"/>
      <x:c r="E393" s="80" t="str">
        <x:f>IFERROR(VLOOKUP(D393,'DAFTAR AKUN'!$A$5:$H$100,2,FALSE),"")</x:f>
      </x:c>
      <x:c r="F393" s="99"/>
      <x:c r="G393" s="99"/>
      <x:c r="H393" s="99"/>
      <x:c r="I393" s="99"/>
      <x:c r="J393" s="100"/>
      <x:c r="K393" s="100"/>
      <x:c r="L393" s="99" t="str">
        <x:f>IFERROR(VLOOKUP(D393,'DAFTAR AKUN'!$A$5:$H$100,6,FALSE),"")</x:f>
      </x:c>
      <x:c r="M393" s="99"/>
      <x:c r="N393" s="99"/>
      <x:c r="O393" s="99"/>
      <x:c r="P393" s="99"/>
      <x:c r="Q393" s="101" t="str">
        <x:f>IF(B393="","",SUMIF($B$5:$B$1004,B393,$J$5:$J$1004)-SUMIF($B$5:$B$1004,B393,$K$5:$K$1004))</x:f>
      </x:c>
    </x:row>
    <x:row r="394">
      <x:c r="A394" s="98"/>
      <x:c r="B394" s="99"/>
      <x:c r="C394" s="99"/>
      <x:c r="D394" s="99"/>
      <x:c r="E394" s="80" t="str">
        <x:f>IFERROR(VLOOKUP(D394,'DAFTAR AKUN'!$A$5:$H$100,2,FALSE),"")</x:f>
      </x:c>
      <x:c r="F394" s="99"/>
      <x:c r="G394" s="99"/>
      <x:c r="H394" s="99"/>
      <x:c r="I394" s="99"/>
      <x:c r="J394" s="100"/>
      <x:c r="K394" s="100"/>
      <x:c r="L394" s="99" t="str">
        <x:f>IFERROR(VLOOKUP(D394,'DAFTAR AKUN'!$A$5:$H$100,6,FALSE),"")</x:f>
      </x:c>
      <x:c r="M394" s="99"/>
      <x:c r="N394" s="99"/>
      <x:c r="O394" s="99"/>
      <x:c r="P394" s="99"/>
      <x:c r="Q394" s="101" t="str">
        <x:f>IF(B394="","",SUMIF($B$5:$B$1004,B394,$J$5:$J$1004)-SUMIF($B$5:$B$1004,B394,$K$5:$K$1004))</x:f>
      </x:c>
    </x:row>
    <x:row r="395">
      <x:c r="A395" s="98"/>
      <x:c r="B395" s="99"/>
      <x:c r="C395" s="99"/>
      <x:c r="D395" s="99"/>
      <x:c r="E395" s="80" t="str">
        <x:f>IFERROR(VLOOKUP(D395,'DAFTAR AKUN'!$A$5:$H$100,2,FALSE),"")</x:f>
      </x:c>
      <x:c r="F395" s="99"/>
      <x:c r="G395" s="99"/>
      <x:c r="H395" s="99"/>
      <x:c r="I395" s="99"/>
      <x:c r="J395" s="100"/>
      <x:c r="K395" s="100"/>
      <x:c r="L395" s="99" t="str">
        <x:f>IFERROR(VLOOKUP(D395,'DAFTAR AKUN'!$A$5:$H$100,6,FALSE),"")</x:f>
      </x:c>
      <x:c r="M395" s="99"/>
      <x:c r="N395" s="99"/>
      <x:c r="O395" s="99"/>
      <x:c r="P395" s="99"/>
      <x:c r="Q395" s="101" t="str">
        <x:f>IF(B395="","",SUMIF($B$5:$B$1004,B395,$J$5:$J$1004)-SUMIF($B$5:$B$1004,B395,$K$5:$K$1004))</x:f>
      </x:c>
    </x:row>
    <x:row r="396">
      <x:c r="A396" s="98"/>
      <x:c r="B396" s="99"/>
      <x:c r="C396" s="99"/>
      <x:c r="D396" s="99"/>
      <x:c r="E396" s="80" t="str">
        <x:f>IFERROR(VLOOKUP(D396,'DAFTAR AKUN'!$A$5:$H$100,2,FALSE),"")</x:f>
      </x:c>
      <x:c r="F396" s="99"/>
      <x:c r="G396" s="99"/>
      <x:c r="H396" s="99"/>
      <x:c r="I396" s="99"/>
      <x:c r="J396" s="100"/>
      <x:c r="K396" s="100"/>
      <x:c r="L396" s="99" t="str">
        <x:f>IFERROR(VLOOKUP(D396,'DAFTAR AKUN'!$A$5:$H$100,6,FALSE),"")</x:f>
      </x:c>
      <x:c r="M396" s="99"/>
      <x:c r="N396" s="99"/>
      <x:c r="O396" s="99"/>
      <x:c r="P396" s="99"/>
      <x:c r="Q396" s="101" t="str">
        <x:f>IF(B396="","",SUMIF($B$5:$B$1004,B396,$J$5:$J$1004)-SUMIF($B$5:$B$1004,B396,$K$5:$K$1004))</x:f>
      </x:c>
    </x:row>
    <x:row r="397">
      <x:c r="A397" s="98"/>
      <x:c r="B397" s="99"/>
      <x:c r="C397" s="99"/>
      <x:c r="D397" s="99"/>
      <x:c r="E397" s="80" t="str">
        <x:f>IFERROR(VLOOKUP(D397,'DAFTAR AKUN'!$A$5:$H$100,2,FALSE),"")</x:f>
      </x:c>
      <x:c r="F397" s="99"/>
      <x:c r="G397" s="99"/>
      <x:c r="H397" s="99"/>
      <x:c r="I397" s="99"/>
      <x:c r="J397" s="100"/>
      <x:c r="K397" s="100"/>
      <x:c r="L397" s="99" t="str">
        <x:f>IFERROR(VLOOKUP(D397,'DAFTAR AKUN'!$A$5:$H$100,6,FALSE),"")</x:f>
      </x:c>
      <x:c r="M397" s="99"/>
      <x:c r="N397" s="99"/>
      <x:c r="O397" s="99"/>
      <x:c r="P397" s="99"/>
      <x:c r="Q397" s="101" t="str">
        <x:f>IF(B397="","",SUMIF($B$5:$B$1004,B397,$J$5:$J$1004)-SUMIF($B$5:$B$1004,B397,$K$5:$K$1004))</x:f>
      </x:c>
    </x:row>
    <x:row r="398">
      <x:c r="A398" s="98"/>
      <x:c r="B398" s="99"/>
      <x:c r="C398" s="99"/>
      <x:c r="D398" s="99"/>
      <x:c r="E398" s="80" t="str">
        <x:f>IFERROR(VLOOKUP(D398,'DAFTAR AKUN'!$A$5:$H$100,2,FALSE),"")</x:f>
      </x:c>
      <x:c r="F398" s="99"/>
      <x:c r="G398" s="99"/>
      <x:c r="H398" s="99"/>
      <x:c r="I398" s="99"/>
      <x:c r="J398" s="100"/>
      <x:c r="K398" s="100"/>
      <x:c r="L398" s="99" t="str">
        <x:f>IFERROR(VLOOKUP(D398,'DAFTAR AKUN'!$A$5:$H$100,6,FALSE),"")</x:f>
      </x:c>
      <x:c r="M398" s="99"/>
      <x:c r="N398" s="99"/>
      <x:c r="O398" s="99"/>
      <x:c r="P398" s="99"/>
      <x:c r="Q398" s="101" t="str">
        <x:f>IF(B398="","",SUMIF($B$5:$B$1004,B398,$J$5:$J$1004)-SUMIF($B$5:$B$1004,B398,$K$5:$K$1004))</x:f>
      </x:c>
    </x:row>
    <x:row r="399">
      <x:c r="A399" s="98"/>
      <x:c r="B399" s="99"/>
      <x:c r="C399" s="99"/>
      <x:c r="D399" s="99"/>
      <x:c r="E399" s="80" t="str">
        <x:f>IFERROR(VLOOKUP(D399,'DAFTAR AKUN'!$A$5:$H$100,2,FALSE),"")</x:f>
      </x:c>
      <x:c r="F399" s="99"/>
      <x:c r="G399" s="99"/>
      <x:c r="H399" s="99"/>
      <x:c r="I399" s="99"/>
      <x:c r="J399" s="100"/>
      <x:c r="K399" s="100"/>
      <x:c r="L399" s="99" t="str">
        <x:f>IFERROR(VLOOKUP(D399,'DAFTAR AKUN'!$A$5:$H$100,6,FALSE),"")</x:f>
      </x:c>
      <x:c r="M399" s="99"/>
      <x:c r="N399" s="99"/>
      <x:c r="O399" s="99"/>
      <x:c r="P399" s="99"/>
      <x:c r="Q399" s="101" t="str">
        <x:f>IF(B399="","",SUMIF($B$5:$B$1004,B399,$J$5:$J$1004)-SUMIF($B$5:$B$1004,B399,$K$5:$K$1004))</x:f>
      </x:c>
    </x:row>
    <x:row r="400">
      <x:c r="A400" s="98"/>
      <x:c r="B400" s="99"/>
      <x:c r="C400" s="99"/>
      <x:c r="D400" s="99"/>
      <x:c r="E400" s="80" t="str">
        <x:f>IFERROR(VLOOKUP(D400,'DAFTAR AKUN'!$A$5:$H$100,2,FALSE),"")</x:f>
      </x:c>
      <x:c r="F400" s="99"/>
      <x:c r="G400" s="99"/>
      <x:c r="H400" s="99"/>
      <x:c r="I400" s="99"/>
      <x:c r="J400" s="100"/>
      <x:c r="K400" s="100"/>
      <x:c r="L400" s="99" t="str">
        <x:f>IFERROR(VLOOKUP(D400,'DAFTAR AKUN'!$A$5:$H$100,6,FALSE),"")</x:f>
      </x:c>
      <x:c r="M400" s="99"/>
      <x:c r="N400" s="99"/>
      <x:c r="O400" s="99"/>
      <x:c r="P400" s="99"/>
      <x:c r="Q400" s="101" t="str">
        <x:f>IF(B400="","",SUMIF($B$5:$B$1004,B400,$J$5:$J$1004)-SUMIF($B$5:$B$1004,B400,$K$5:$K$1004))</x:f>
      </x:c>
    </x:row>
    <x:row r="401">
      <x:c r="A401" s="98"/>
      <x:c r="B401" s="99"/>
      <x:c r="C401" s="99"/>
      <x:c r="D401" s="99"/>
      <x:c r="E401" s="80" t="str">
        <x:f>IFERROR(VLOOKUP(D401,'DAFTAR AKUN'!$A$5:$H$100,2,FALSE),"")</x:f>
      </x:c>
      <x:c r="F401" s="99"/>
      <x:c r="G401" s="99"/>
      <x:c r="H401" s="99"/>
      <x:c r="I401" s="99"/>
      <x:c r="J401" s="100"/>
      <x:c r="K401" s="100"/>
      <x:c r="L401" s="99" t="str">
        <x:f>IFERROR(VLOOKUP(D401,'DAFTAR AKUN'!$A$5:$H$100,6,FALSE),"")</x:f>
      </x:c>
      <x:c r="M401" s="99"/>
      <x:c r="N401" s="99"/>
      <x:c r="O401" s="99"/>
      <x:c r="P401" s="99"/>
      <x:c r="Q401" s="101" t="str">
        <x:f>IF(B401="","",SUMIF($B$5:$B$1004,B401,$J$5:$J$1004)-SUMIF($B$5:$B$1004,B401,$K$5:$K$1004))</x:f>
      </x:c>
    </x:row>
    <x:row r="402">
      <x:c r="A402" s="98"/>
      <x:c r="B402" s="99"/>
      <x:c r="C402" s="99"/>
      <x:c r="D402" s="99"/>
      <x:c r="E402" s="80" t="str">
        <x:f>IFERROR(VLOOKUP(D402,'DAFTAR AKUN'!$A$5:$H$100,2,FALSE),"")</x:f>
      </x:c>
      <x:c r="F402" s="99"/>
      <x:c r="G402" s="99"/>
      <x:c r="H402" s="99"/>
      <x:c r="I402" s="99"/>
      <x:c r="J402" s="100"/>
      <x:c r="K402" s="100"/>
      <x:c r="L402" s="99" t="str">
        <x:f>IFERROR(VLOOKUP(D402,'DAFTAR AKUN'!$A$5:$H$100,6,FALSE),"")</x:f>
      </x:c>
      <x:c r="M402" s="99"/>
      <x:c r="N402" s="99"/>
      <x:c r="O402" s="99"/>
      <x:c r="P402" s="99"/>
      <x:c r="Q402" s="101" t="str">
        <x:f>IF(B402="","",SUMIF($B$5:$B$1004,B402,$J$5:$J$1004)-SUMIF($B$5:$B$1004,B402,$K$5:$K$1004))</x:f>
      </x:c>
    </x:row>
    <x:row r="403">
      <x:c r="A403" s="98"/>
      <x:c r="B403" s="99"/>
      <x:c r="C403" s="99"/>
      <x:c r="D403" s="99"/>
      <x:c r="E403" s="80" t="str">
        <x:f>IFERROR(VLOOKUP(D403,'DAFTAR AKUN'!$A$5:$H$100,2,FALSE),"")</x:f>
      </x:c>
      <x:c r="F403" s="99"/>
      <x:c r="G403" s="99"/>
      <x:c r="H403" s="99"/>
      <x:c r="I403" s="99"/>
      <x:c r="J403" s="100"/>
      <x:c r="K403" s="100"/>
      <x:c r="L403" s="99" t="str">
        <x:f>IFERROR(VLOOKUP(D403,'DAFTAR AKUN'!$A$5:$H$100,6,FALSE),"")</x:f>
      </x:c>
      <x:c r="M403" s="99"/>
      <x:c r="N403" s="99"/>
      <x:c r="O403" s="99"/>
      <x:c r="P403" s="99"/>
      <x:c r="Q403" s="101" t="str">
        <x:f>IF(B403="","",SUMIF($B$5:$B$1004,B403,$J$5:$J$1004)-SUMIF($B$5:$B$1004,B403,$K$5:$K$1004))</x:f>
      </x:c>
    </x:row>
    <x:row r="404">
      <x:c r="A404" s="98"/>
      <x:c r="B404" s="99"/>
      <x:c r="C404" s="99"/>
      <x:c r="D404" s="99"/>
      <x:c r="E404" s="80" t="str">
        <x:f>IFERROR(VLOOKUP(D404,'DAFTAR AKUN'!$A$5:$H$100,2,FALSE),"")</x:f>
      </x:c>
      <x:c r="F404" s="99"/>
      <x:c r="G404" s="99"/>
      <x:c r="H404" s="99"/>
      <x:c r="I404" s="99"/>
      <x:c r="J404" s="100"/>
      <x:c r="K404" s="100"/>
      <x:c r="L404" s="99" t="str">
        <x:f>IFERROR(VLOOKUP(D404,'DAFTAR AKUN'!$A$5:$H$100,6,FALSE),"")</x:f>
      </x:c>
      <x:c r="M404" s="99"/>
      <x:c r="N404" s="99"/>
      <x:c r="O404" s="99"/>
      <x:c r="P404" s="99"/>
      <x:c r="Q404" s="101" t="str">
        <x:f>IF(B404="","",SUMIF($B$5:$B$1004,B404,$J$5:$J$1004)-SUMIF($B$5:$B$1004,B404,$K$5:$K$1004))</x:f>
      </x:c>
    </x:row>
    <x:row r="405">
      <x:c r="A405" s="98"/>
      <x:c r="B405" s="99"/>
      <x:c r="C405" s="99"/>
      <x:c r="D405" s="99"/>
      <x:c r="E405" s="80" t="str">
        <x:f>IFERROR(VLOOKUP(D405,'DAFTAR AKUN'!$A$5:$H$100,2,FALSE),"")</x:f>
      </x:c>
      <x:c r="F405" s="99"/>
      <x:c r="G405" s="99"/>
      <x:c r="H405" s="99"/>
      <x:c r="I405" s="99"/>
      <x:c r="J405" s="100"/>
      <x:c r="K405" s="100"/>
      <x:c r="L405" s="99" t="str">
        <x:f>IFERROR(VLOOKUP(D405,'DAFTAR AKUN'!$A$5:$H$100,6,FALSE),"")</x:f>
      </x:c>
      <x:c r="M405" s="99"/>
      <x:c r="N405" s="99"/>
      <x:c r="O405" s="99"/>
      <x:c r="P405" s="99"/>
      <x:c r="Q405" s="101" t="str">
        <x:f>IF(B405="","",SUMIF($B$5:$B$1004,B405,$J$5:$J$1004)-SUMIF($B$5:$B$1004,B405,$K$5:$K$1004))</x:f>
      </x:c>
    </x:row>
    <x:row r="406">
      <x:c r="A406" s="98"/>
      <x:c r="B406" s="99"/>
      <x:c r="C406" s="99"/>
      <x:c r="D406" s="99"/>
      <x:c r="E406" s="80" t="str">
        <x:f>IFERROR(VLOOKUP(D406,'DAFTAR AKUN'!$A$5:$H$100,2,FALSE),"")</x:f>
      </x:c>
      <x:c r="F406" s="99"/>
      <x:c r="G406" s="99"/>
      <x:c r="H406" s="99"/>
      <x:c r="I406" s="99"/>
      <x:c r="J406" s="100"/>
      <x:c r="K406" s="100"/>
      <x:c r="L406" s="99" t="str">
        <x:f>IFERROR(VLOOKUP(D406,'DAFTAR AKUN'!$A$5:$H$100,6,FALSE),"")</x:f>
      </x:c>
      <x:c r="M406" s="99"/>
      <x:c r="N406" s="99"/>
      <x:c r="O406" s="99"/>
      <x:c r="P406" s="99"/>
      <x:c r="Q406" s="101" t="str">
        <x:f>IF(B406="","",SUMIF($B$5:$B$1004,B406,$J$5:$J$1004)-SUMIF($B$5:$B$1004,B406,$K$5:$K$1004))</x:f>
      </x:c>
    </x:row>
    <x:row r="407">
      <x:c r="A407" s="98"/>
      <x:c r="B407" s="99"/>
      <x:c r="C407" s="99"/>
      <x:c r="D407" s="99"/>
      <x:c r="E407" s="80" t="str">
        <x:f>IFERROR(VLOOKUP(D407,'DAFTAR AKUN'!$A$5:$H$100,2,FALSE),"")</x:f>
      </x:c>
      <x:c r="F407" s="99"/>
      <x:c r="G407" s="99"/>
      <x:c r="H407" s="99"/>
      <x:c r="I407" s="99"/>
      <x:c r="J407" s="100"/>
      <x:c r="K407" s="100"/>
      <x:c r="L407" s="99" t="str">
        <x:f>IFERROR(VLOOKUP(D407,'DAFTAR AKUN'!$A$5:$H$100,6,FALSE),"")</x:f>
      </x:c>
      <x:c r="M407" s="99"/>
      <x:c r="N407" s="99"/>
      <x:c r="O407" s="99"/>
      <x:c r="P407" s="99"/>
      <x:c r="Q407" s="101" t="str">
        <x:f>IF(B407="","",SUMIF($B$5:$B$1004,B407,$J$5:$J$1004)-SUMIF($B$5:$B$1004,B407,$K$5:$K$1004))</x:f>
      </x:c>
    </x:row>
    <x:row r="408">
      <x:c r="A408" s="98"/>
      <x:c r="B408" s="99"/>
      <x:c r="C408" s="99"/>
      <x:c r="D408" s="99"/>
      <x:c r="E408" s="80" t="str">
        <x:f>IFERROR(VLOOKUP(D408,'DAFTAR AKUN'!$A$5:$H$100,2,FALSE),"")</x:f>
      </x:c>
      <x:c r="F408" s="99"/>
      <x:c r="G408" s="99"/>
      <x:c r="H408" s="99"/>
      <x:c r="I408" s="99"/>
      <x:c r="J408" s="100"/>
      <x:c r="K408" s="100"/>
      <x:c r="L408" s="99" t="str">
        <x:f>IFERROR(VLOOKUP(D408,'DAFTAR AKUN'!$A$5:$H$100,6,FALSE),"")</x:f>
      </x:c>
      <x:c r="M408" s="99"/>
      <x:c r="N408" s="99"/>
      <x:c r="O408" s="99"/>
      <x:c r="P408" s="99"/>
      <x:c r="Q408" s="101" t="str">
        <x:f>IF(B408="","",SUMIF($B$5:$B$1004,B408,$J$5:$J$1004)-SUMIF($B$5:$B$1004,B408,$K$5:$K$1004))</x:f>
      </x:c>
    </x:row>
    <x:row r="409">
      <x:c r="A409" s="98"/>
      <x:c r="B409" s="99"/>
      <x:c r="C409" s="99"/>
      <x:c r="D409" s="99"/>
      <x:c r="E409" s="80" t="str">
        <x:f>IFERROR(VLOOKUP(D409,'DAFTAR AKUN'!$A$5:$H$100,2,FALSE),"")</x:f>
      </x:c>
      <x:c r="F409" s="99"/>
      <x:c r="G409" s="99"/>
      <x:c r="H409" s="99"/>
      <x:c r="I409" s="99"/>
      <x:c r="J409" s="100"/>
      <x:c r="K409" s="100"/>
      <x:c r="L409" s="99" t="str">
        <x:f>IFERROR(VLOOKUP(D409,'DAFTAR AKUN'!$A$5:$H$100,6,FALSE),"")</x:f>
      </x:c>
      <x:c r="M409" s="99"/>
      <x:c r="N409" s="99"/>
      <x:c r="O409" s="99"/>
      <x:c r="P409" s="99"/>
      <x:c r="Q409" s="101" t="str">
        <x:f>IF(B409="","",SUMIF($B$5:$B$1004,B409,$J$5:$J$1004)-SUMIF($B$5:$B$1004,B409,$K$5:$K$1004))</x:f>
      </x:c>
    </x:row>
    <x:row r="410">
      <x:c r="A410" s="98"/>
      <x:c r="B410" s="99"/>
      <x:c r="C410" s="99"/>
      <x:c r="D410" s="99"/>
      <x:c r="E410" s="80" t="str">
        <x:f>IFERROR(VLOOKUP(D410,'DAFTAR AKUN'!$A$5:$H$100,2,FALSE),"")</x:f>
      </x:c>
      <x:c r="F410" s="99"/>
      <x:c r="G410" s="99"/>
      <x:c r="H410" s="99"/>
      <x:c r="I410" s="99"/>
      <x:c r="J410" s="100"/>
      <x:c r="K410" s="100"/>
      <x:c r="L410" s="99" t="str">
        <x:f>IFERROR(VLOOKUP(D410,'DAFTAR AKUN'!$A$5:$H$100,6,FALSE),"")</x:f>
      </x:c>
      <x:c r="M410" s="99"/>
      <x:c r="N410" s="99"/>
      <x:c r="O410" s="99"/>
      <x:c r="P410" s="99"/>
      <x:c r="Q410" s="101" t="str">
        <x:f>IF(B410="","",SUMIF($B$5:$B$1004,B410,$J$5:$J$1004)-SUMIF($B$5:$B$1004,B410,$K$5:$K$1004))</x:f>
      </x:c>
    </x:row>
    <x:row r="411">
      <x:c r="A411" s="98"/>
      <x:c r="B411" s="99"/>
      <x:c r="C411" s="99"/>
      <x:c r="D411" s="99"/>
      <x:c r="E411" s="80" t="str">
        <x:f>IFERROR(VLOOKUP(D411,'DAFTAR AKUN'!$A$5:$H$100,2,FALSE),"")</x:f>
      </x:c>
      <x:c r="F411" s="99"/>
      <x:c r="G411" s="99"/>
      <x:c r="H411" s="99"/>
      <x:c r="I411" s="99"/>
      <x:c r="J411" s="100"/>
      <x:c r="K411" s="100"/>
      <x:c r="L411" s="99" t="str">
        <x:f>IFERROR(VLOOKUP(D411,'DAFTAR AKUN'!$A$5:$H$100,6,FALSE),"")</x:f>
      </x:c>
      <x:c r="M411" s="99"/>
      <x:c r="N411" s="99"/>
      <x:c r="O411" s="99"/>
      <x:c r="P411" s="99"/>
      <x:c r="Q411" s="101" t="str">
        <x:f>IF(B411="","",SUMIF($B$5:$B$1004,B411,$J$5:$J$1004)-SUMIF($B$5:$B$1004,B411,$K$5:$K$1004))</x:f>
      </x:c>
    </x:row>
    <x:row r="412">
      <x:c r="A412" s="98"/>
      <x:c r="B412" s="99"/>
      <x:c r="C412" s="99"/>
      <x:c r="D412" s="99"/>
      <x:c r="E412" s="80" t="str">
        <x:f>IFERROR(VLOOKUP(D412,'DAFTAR AKUN'!$A$5:$H$100,2,FALSE),"")</x:f>
      </x:c>
      <x:c r="F412" s="99"/>
      <x:c r="G412" s="99"/>
      <x:c r="H412" s="99"/>
      <x:c r="I412" s="99"/>
      <x:c r="J412" s="100"/>
      <x:c r="K412" s="100"/>
      <x:c r="L412" s="99" t="str">
        <x:f>IFERROR(VLOOKUP(D412,'DAFTAR AKUN'!$A$5:$H$100,6,FALSE),"")</x:f>
      </x:c>
      <x:c r="M412" s="99"/>
      <x:c r="N412" s="99"/>
      <x:c r="O412" s="99"/>
      <x:c r="P412" s="99"/>
      <x:c r="Q412" s="101" t="str">
        <x:f>IF(B412="","",SUMIF($B$5:$B$1004,B412,$J$5:$J$1004)-SUMIF($B$5:$B$1004,B412,$K$5:$K$1004))</x:f>
      </x:c>
    </x:row>
    <x:row r="413">
      <x:c r="A413" s="98"/>
      <x:c r="B413" s="99"/>
      <x:c r="C413" s="99"/>
      <x:c r="D413" s="99"/>
      <x:c r="E413" s="80" t="str">
        <x:f>IFERROR(VLOOKUP(D413,'DAFTAR AKUN'!$A$5:$H$100,2,FALSE),"")</x:f>
      </x:c>
      <x:c r="F413" s="99"/>
      <x:c r="G413" s="99"/>
      <x:c r="H413" s="99"/>
      <x:c r="I413" s="99"/>
      <x:c r="J413" s="100"/>
      <x:c r="K413" s="100"/>
      <x:c r="L413" s="99" t="str">
        <x:f>IFERROR(VLOOKUP(D413,'DAFTAR AKUN'!$A$5:$H$100,6,FALSE),"")</x:f>
      </x:c>
      <x:c r="M413" s="99"/>
      <x:c r="N413" s="99"/>
      <x:c r="O413" s="99"/>
      <x:c r="P413" s="99"/>
      <x:c r="Q413" s="101" t="str">
        <x:f>IF(B413="","",SUMIF($B$5:$B$1004,B413,$J$5:$J$1004)-SUMIF($B$5:$B$1004,B413,$K$5:$K$1004))</x:f>
      </x:c>
    </x:row>
    <x:row r="414">
      <x:c r="A414" s="98"/>
      <x:c r="B414" s="99"/>
      <x:c r="C414" s="99"/>
      <x:c r="D414" s="99"/>
      <x:c r="E414" s="80" t="str">
        <x:f>IFERROR(VLOOKUP(D414,'DAFTAR AKUN'!$A$5:$H$100,2,FALSE),"")</x:f>
      </x:c>
      <x:c r="F414" s="99"/>
      <x:c r="G414" s="99"/>
      <x:c r="H414" s="99"/>
      <x:c r="I414" s="99"/>
      <x:c r="J414" s="100"/>
      <x:c r="K414" s="100"/>
      <x:c r="L414" s="99" t="str">
        <x:f>IFERROR(VLOOKUP(D414,'DAFTAR AKUN'!$A$5:$H$100,6,FALSE),"")</x:f>
      </x:c>
      <x:c r="M414" s="99"/>
      <x:c r="N414" s="99"/>
      <x:c r="O414" s="99"/>
      <x:c r="P414" s="99"/>
      <x:c r="Q414" s="101" t="str">
        <x:f>IF(B414="","",SUMIF($B$5:$B$1004,B414,$J$5:$J$1004)-SUMIF($B$5:$B$1004,B414,$K$5:$K$1004))</x:f>
      </x:c>
    </x:row>
    <x:row r="415">
      <x:c r="A415" s="98"/>
      <x:c r="B415" s="99"/>
      <x:c r="C415" s="99"/>
      <x:c r="D415" s="99"/>
      <x:c r="E415" s="80" t="str">
        <x:f>IFERROR(VLOOKUP(D415,'DAFTAR AKUN'!$A$5:$H$100,2,FALSE),"")</x:f>
      </x:c>
      <x:c r="F415" s="99"/>
      <x:c r="G415" s="99"/>
      <x:c r="H415" s="99"/>
      <x:c r="I415" s="99"/>
      <x:c r="J415" s="100"/>
      <x:c r="K415" s="100"/>
      <x:c r="L415" s="99" t="str">
        <x:f>IFERROR(VLOOKUP(D415,'DAFTAR AKUN'!$A$5:$H$100,6,FALSE),"")</x:f>
      </x:c>
      <x:c r="M415" s="99"/>
      <x:c r="N415" s="99"/>
      <x:c r="O415" s="99"/>
      <x:c r="P415" s="99"/>
      <x:c r="Q415" s="101" t="str">
        <x:f>IF(B415="","",SUMIF($B$5:$B$1004,B415,$J$5:$J$1004)-SUMIF($B$5:$B$1004,B415,$K$5:$K$1004))</x:f>
      </x:c>
    </x:row>
    <x:row r="416">
      <x:c r="A416" s="98"/>
      <x:c r="B416" s="99"/>
      <x:c r="C416" s="99"/>
      <x:c r="D416" s="99"/>
      <x:c r="E416" s="80" t="str">
        <x:f>IFERROR(VLOOKUP(D416,'DAFTAR AKUN'!$A$5:$H$100,2,FALSE),"")</x:f>
      </x:c>
      <x:c r="F416" s="99"/>
      <x:c r="G416" s="99"/>
      <x:c r="H416" s="99"/>
      <x:c r="I416" s="99"/>
      <x:c r="J416" s="100"/>
      <x:c r="K416" s="100"/>
      <x:c r="L416" s="99" t="str">
        <x:f>IFERROR(VLOOKUP(D416,'DAFTAR AKUN'!$A$5:$H$100,6,FALSE),"")</x:f>
      </x:c>
      <x:c r="M416" s="99"/>
      <x:c r="N416" s="99"/>
      <x:c r="O416" s="99"/>
      <x:c r="P416" s="99"/>
      <x:c r="Q416" s="101" t="str">
        <x:f>IF(B416="","",SUMIF($B$5:$B$1004,B416,$J$5:$J$1004)-SUMIF($B$5:$B$1004,B416,$K$5:$K$1004))</x:f>
      </x:c>
    </x:row>
    <x:row r="417">
      <x:c r="A417" s="98"/>
      <x:c r="B417" s="99"/>
      <x:c r="C417" s="99"/>
      <x:c r="D417" s="99"/>
      <x:c r="E417" s="80" t="str">
        <x:f>IFERROR(VLOOKUP(D417,'DAFTAR AKUN'!$A$5:$H$100,2,FALSE),"")</x:f>
      </x:c>
      <x:c r="F417" s="99"/>
      <x:c r="G417" s="99"/>
      <x:c r="H417" s="99"/>
      <x:c r="I417" s="99"/>
      <x:c r="J417" s="100"/>
      <x:c r="K417" s="100"/>
      <x:c r="L417" s="99" t="str">
        <x:f>IFERROR(VLOOKUP(D417,'DAFTAR AKUN'!$A$5:$H$100,6,FALSE),"")</x:f>
      </x:c>
      <x:c r="M417" s="99"/>
      <x:c r="N417" s="99"/>
      <x:c r="O417" s="99"/>
      <x:c r="P417" s="99"/>
      <x:c r="Q417" s="101" t="str">
        <x:f>IF(B417="","",SUMIF($B$5:$B$1004,B417,$J$5:$J$1004)-SUMIF($B$5:$B$1004,B417,$K$5:$K$1004))</x:f>
      </x:c>
    </x:row>
    <x:row r="418">
      <x:c r="A418" s="98"/>
      <x:c r="B418" s="99"/>
      <x:c r="C418" s="99"/>
      <x:c r="D418" s="99"/>
      <x:c r="E418" s="80" t="str">
        <x:f>IFERROR(VLOOKUP(D418,'DAFTAR AKUN'!$A$5:$H$100,2,FALSE),"")</x:f>
      </x:c>
      <x:c r="F418" s="99"/>
      <x:c r="G418" s="99"/>
      <x:c r="H418" s="99"/>
      <x:c r="I418" s="99"/>
      <x:c r="J418" s="100"/>
      <x:c r="K418" s="100"/>
      <x:c r="L418" s="99" t="str">
        <x:f>IFERROR(VLOOKUP(D418,'DAFTAR AKUN'!$A$5:$H$100,6,FALSE),"")</x:f>
      </x:c>
      <x:c r="M418" s="99"/>
      <x:c r="N418" s="99"/>
      <x:c r="O418" s="99"/>
      <x:c r="P418" s="99"/>
      <x:c r="Q418" s="101" t="str">
        <x:f>IF(B418="","",SUMIF($B$5:$B$1004,B418,$J$5:$J$1004)-SUMIF($B$5:$B$1004,B418,$K$5:$K$1004))</x:f>
      </x:c>
    </x:row>
    <x:row r="419">
      <x:c r="A419" s="98"/>
      <x:c r="B419" s="99"/>
      <x:c r="C419" s="99"/>
      <x:c r="D419" s="99"/>
      <x:c r="E419" s="80" t="str">
        <x:f>IFERROR(VLOOKUP(D419,'DAFTAR AKUN'!$A$5:$H$100,2,FALSE),"")</x:f>
      </x:c>
      <x:c r="F419" s="99"/>
      <x:c r="G419" s="99"/>
      <x:c r="H419" s="99"/>
      <x:c r="I419" s="99"/>
      <x:c r="J419" s="100"/>
      <x:c r="K419" s="100"/>
      <x:c r="L419" s="99" t="str">
        <x:f>IFERROR(VLOOKUP(D419,'DAFTAR AKUN'!$A$5:$H$100,6,FALSE),"")</x:f>
      </x:c>
      <x:c r="M419" s="99"/>
      <x:c r="N419" s="99"/>
      <x:c r="O419" s="99"/>
      <x:c r="P419" s="99"/>
      <x:c r="Q419" s="101" t="str">
        <x:f>IF(B419="","",SUMIF($B$5:$B$1004,B419,$J$5:$J$1004)-SUMIF($B$5:$B$1004,B419,$K$5:$K$1004))</x:f>
      </x:c>
    </x:row>
    <x:row r="420">
      <x:c r="A420" s="98"/>
      <x:c r="B420" s="99"/>
      <x:c r="C420" s="99"/>
      <x:c r="D420" s="99"/>
      <x:c r="E420" s="80" t="str">
        <x:f>IFERROR(VLOOKUP(D420,'DAFTAR AKUN'!$A$5:$H$100,2,FALSE),"")</x:f>
      </x:c>
      <x:c r="F420" s="99"/>
      <x:c r="G420" s="99"/>
      <x:c r="H420" s="99"/>
      <x:c r="I420" s="99"/>
      <x:c r="J420" s="100"/>
      <x:c r="K420" s="100"/>
      <x:c r="L420" s="99" t="str">
        <x:f>IFERROR(VLOOKUP(D420,'DAFTAR AKUN'!$A$5:$H$100,6,FALSE),"")</x:f>
      </x:c>
      <x:c r="M420" s="99"/>
      <x:c r="N420" s="99"/>
      <x:c r="O420" s="99"/>
      <x:c r="P420" s="99"/>
      <x:c r="Q420" s="101" t="str">
        <x:f>IF(B420="","",SUMIF($B$5:$B$1004,B420,$J$5:$J$1004)-SUMIF($B$5:$B$1004,B420,$K$5:$K$1004))</x:f>
      </x:c>
    </x:row>
    <x:row r="421">
      <x:c r="A421" s="98"/>
      <x:c r="B421" s="99"/>
      <x:c r="C421" s="99"/>
      <x:c r="D421" s="99"/>
      <x:c r="E421" s="80" t="str">
        <x:f>IFERROR(VLOOKUP(D421,'DAFTAR AKUN'!$A$5:$H$100,2,FALSE),"")</x:f>
      </x:c>
      <x:c r="F421" s="99"/>
      <x:c r="G421" s="99"/>
      <x:c r="H421" s="99"/>
      <x:c r="I421" s="99"/>
      <x:c r="J421" s="100"/>
      <x:c r="K421" s="100"/>
      <x:c r="L421" s="99" t="str">
        <x:f>IFERROR(VLOOKUP(D421,'DAFTAR AKUN'!$A$5:$H$100,6,FALSE),"")</x:f>
      </x:c>
      <x:c r="M421" s="99"/>
      <x:c r="N421" s="99"/>
      <x:c r="O421" s="99"/>
      <x:c r="P421" s="99"/>
      <x:c r="Q421" s="101" t="str">
        <x:f>IF(B421="","",SUMIF($B$5:$B$1004,B421,$J$5:$J$1004)-SUMIF($B$5:$B$1004,B421,$K$5:$K$1004))</x:f>
      </x:c>
    </x:row>
    <x:row r="422">
      <x:c r="A422" s="98"/>
      <x:c r="B422" s="99"/>
      <x:c r="C422" s="99"/>
      <x:c r="D422" s="99"/>
      <x:c r="E422" s="80" t="str">
        <x:f>IFERROR(VLOOKUP(D422,'DAFTAR AKUN'!$A$5:$H$100,2,FALSE),"")</x:f>
      </x:c>
      <x:c r="F422" s="99"/>
      <x:c r="G422" s="99"/>
      <x:c r="H422" s="99"/>
      <x:c r="I422" s="99"/>
      <x:c r="J422" s="100"/>
      <x:c r="K422" s="100"/>
      <x:c r="L422" s="99" t="str">
        <x:f>IFERROR(VLOOKUP(D422,'DAFTAR AKUN'!$A$5:$H$100,6,FALSE),"")</x:f>
      </x:c>
      <x:c r="M422" s="99"/>
      <x:c r="N422" s="99"/>
      <x:c r="O422" s="99"/>
      <x:c r="P422" s="99"/>
      <x:c r="Q422" s="101" t="str">
        <x:f>IF(B422="","",SUMIF($B$5:$B$1004,B422,$J$5:$J$1004)-SUMIF($B$5:$B$1004,B422,$K$5:$K$1004))</x:f>
      </x:c>
    </x:row>
    <x:row r="423">
      <x:c r="A423" s="98"/>
      <x:c r="B423" s="99"/>
      <x:c r="C423" s="99"/>
      <x:c r="D423" s="99"/>
      <x:c r="E423" s="80" t="str">
        <x:f>IFERROR(VLOOKUP(D423,'DAFTAR AKUN'!$A$5:$H$100,2,FALSE),"")</x:f>
      </x:c>
      <x:c r="F423" s="99"/>
      <x:c r="G423" s="99"/>
      <x:c r="H423" s="99"/>
      <x:c r="I423" s="99"/>
      <x:c r="J423" s="100"/>
      <x:c r="K423" s="100"/>
      <x:c r="L423" s="99" t="str">
        <x:f>IFERROR(VLOOKUP(D423,'DAFTAR AKUN'!$A$5:$H$100,6,FALSE),"")</x:f>
      </x:c>
      <x:c r="M423" s="99"/>
      <x:c r="N423" s="99"/>
      <x:c r="O423" s="99"/>
      <x:c r="P423" s="99"/>
      <x:c r="Q423" s="101" t="str">
        <x:f>IF(B423="","",SUMIF($B$5:$B$1004,B423,$J$5:$J$1004)-SUMIF($B$5:$B$1004,B423,$K$5:$K$1004))</x:f>
      </x:c>
    </x:row>
    <x:row r="424">
      <x:c r="A424" s="98"/>
      <x:c r="B424" s="99"/>
      <x:c r="C424" s="99"/>
      <x:c r="D424" s="99"/>
      <x:c r="E424" s="80" t="str">
        <x:f>IFERROR(VLOOKUP(D424,'DAFTAR AKUN'!$A$5:$H$100,2,FALSE),"")</x:f>
      </x:c>
      <x:c r="F424" s="99"/>
      <x:c r="G424" s="99"/>
      <x:c r="H424" s="99"/>
      <x:c r="I424" s="99"/>
      <x:c r="J424" s="100"/>
      <x:c r="K424" s="100"/>
      <x:c r="L424" s="99" t="str">
        <x:f>IFERROR(VLOOKUP(D424,'DAFTAR AKUN'!$A$5:$H$100,6,FALSE),"")</x:f>
      </x:c>
      <x:c r="M424" s="99"/>
      <x:c r="N424" s="99"/>
      <x:c r="O424" s="99"/>
      <x:c r="P424" s="99"/>
      <x:c r="Q424" s="101" t="str">
        <x:f>IF(B424="","",SUMIF($B$5:$B$1004,B424,$J$5:$J$1004)-SUMIF($B$5:$B$1004,B424,$K$5:$K$1004))</x:f>
      </x:c>
    </x:row>
    <x:row r="425">
      <x:c r="A425" s="98"/>
      <x:c r="B425" s="99"/>
      <x:c r="C425" s="99"/>
      <x:c r="D425" s="99"/>
      <x:c r="E425" s="80" t="str">
        <x:f>IFERROR(VLOOKUP(D425,'DAFTAR AKUN'!$A$5:$H$100,2,FALSE),"")</x:f>
      </x:c>
      <x:c r="F425" s="99"/>
      <x:c r="G425" s="99"/>
      <x:c r="H425" s="99"/>
      <x:c r="I425" s="99"/>
      <x:c r="J425" s="100"/>
      <x:c r="K425" s="100"/>
      <x:c r="L425" s="99" t="str">
        <x:f>IFERROR(VLOOKUP(D425,'DAFTAR AKUN'!$A$5:$H$100,6,FALSE),"")</x:f>
      </x:c>
      <x:c r="M425" s="99"/>
      <x:c r="N425" s="99"/>
      <x:c r="O425" s="99"/>
      <x:c r="P425" s="99"/>
      <x:c r="Q425" s="101" t="str">
        <x:f>IF(B425="","",SUMIF($B$5:$B$1004,B425,$J$5:$J$1004)-SUMIF($B$5:$B$1004,B425,$K$5:$K$1004))</x:f>
      </x:c>
    </x:row>
    <x:row r="426">
      <x:c r="A426" s="98"/>
      <x:c r="B426" s="99"/>
      <x:c r="C426" s="99"/>
      <x:c r="D426" s="99"/>
      <x:c r="E426" s="80" t="str">
        <x:f>IFERROR(VLOOKUP(D426,'DAFTAR AKUN'!$A$5:$H$100,2,FALSE),"")</x:f>
      </x:c>
      <x:c r="F426" s="99"/>
      <x:c r="G426" s="99"/>
      <x:c r="H426" s="99"/>
      <x:c r="I426" s="99"/>
      <x:c r="J426" s="100"/>
      <x:c r="K426" s="100"/>
      <x:c r="L426" s="99" t="str">
        <x:f>IFERROR(VLOOKUP(D426,'DAFTAR AKUN'!$A$5:$H$100,6,FALSE),"")</x:f>
      </x:c>
      <x:c r="M426" s="99"/>
      <x:c r="N426" s="99"/>
      <x:c r="O426" s="99"/>
      <x:c r="P426" s="99"/>
      <x:c r="Q426" s="101" t="str">
        <x:f>IF(B426="","",SUMIF($B$5:$B$1004,B426,$J$5:$J$1004)-SUMIF($B$5:$B$1004,B426,$K$5:$K$1004))</x:f>
      </x:c>
    </x:row>
    <x:row r="427">
      <x:c r="A427" s="98"/>
      <x:c r="B427" s="99"/>
      <x:c r="C427" s="99"/>
      <x:c r="D427" s="99"/>
      <x:c r="E427" s="80" t="str">
        <x:f>IFERROR(VLOOKUP(D427,'DAFTAR AKUN'!$A$5:$H$100,2,FALSE),"")</x:f>
      </x:c>
      <x:c r="F427" s="99"/>
      <x:c r="G427" s="99"/>
      <x:c r="H427" s="99"/>
      <x:c r="I427" s="99"/>
      <x:c r="J427" s="100"/>
      <x:c r="K427" s="100"/>
      <x:c r="L427" s="99" t="str">
        <x:f>IFERROR(VLOOKUP(D427,'DAFTAR AKUN'!$A$5:$H$100,6,FALSE),"")</x:f>
      </x:c>
      <x:c r="M427" s="99"/>
      <x:c r="N427" s="99"/>
      <x:c r="O427" s="99"/>
      <x:c r="P427" s="99"/>
      <x:c r="Q427" s="101" t="str">
        <x:f>IF(B427="","",SUMIF($B$5:$B$1004,B427,$J$5:$J$1004)-SUMIF($B$5:$B$1004,B427,$K$5:$K$1004))</x:f>
      </x:c>
    </x:row>
    <x:row r="428">
      <x:c r="A428" s="98"/>
      <x:c r="B428" s="99"/>
      <x:c r="C428" s="99"/>
      <x:c r="D428" s="99"/>
      <x:c r="E428" s="80" t="str">
        <x:f>IFERROR(VLOOKUP(D428,'DAFTAR AKUN'!$A$5:$H$100,2,FALSE),"")</x:f>
      </x:c>
      <x:c r="F428" s="99"/>
      <x:c r="G428" s="99"/>
      <x:c r="H428" s="99"/>
      <x:c r="I428" s="99"/>
      <x:c r="J428" s="100"/>
      <x:c r="K428" s="100"/>
      <x:c r="L428" s="99" t="str">
        <x:f>IFERROR(VLOOKUP(D428,'DAFTAR AKUN'!$A$5:$H$100,6,FALSE),"")</x:f>
      </x:c>
      <x:c r="M428" s="99"/>
      <x:c r="N428" s="99"/>
      <x:c r="O428" s="99"/>
      <x:c r="P428" s="99"/>
      <x:c r="Q428" s="101" t="str">
        <x:f>IF(B428="","",SUMIF($B$5:$B$1004,B428,$J$5:$J$1004)-SUMIF($B$5:$B$1004,B428,$K$5:$K$1004))</x:f>
      </x:c>
    </x:row>
    <x:row r="429">
      <x:c r="A429" s="98"/>
      <x:c r="B429" s="99"/>
      <x:c r="C429" s="99"/>
      <x:c r="D429" s="99"/>
      <x:c r="E429" s="80" t="str">
        <x:f>IFERROR(VLOOKUP(D429,'DAFTAR AKUN'!$A$5:$H$100,2,FALSE),"")</x:f>
      </x:c>
      <x:c r="F429" s="99"/>
      <x:c r="G429" s="99"/>
      <x:c r="H429" s="99"/>
      <x:c r="I429" s="99"/>
      <x:c r="J429" s="100"/>
      <x:c r="K429" s="100"/>
      <x:c r="L429" s="99" t="str">
        <x:f>IFERROR(VLOOKUP(D429,'DAFTAR AKUN'!$A$5:$H$100,6,FALSE),"")</x:f>
      </x:c>
      <x:c r="M429" s="99"/>
      <x:c r="N429" s="99"/>
      <x:c r="O429" s="99"/>
      <x:c r="P429" s="99"/>
      <x:c r="Q429" s="101" t="str">
        <x:f>IF(B429="","",SUMIF($B$5:$B$1004,B429,$J$5:$J$1004)-SUMIF($B$5:$B$1004,B429,$K$5:$K$1004))</x:f>
      </x:c>
    </x:row>
    <x:row r="430">
      <x:c r="A430" s="98"/>
      <x:c r="B430" s="99"/>
      <x:c r="C430" s="99"/>
      <x:c r="D430" s="99"/>
      <x:c r="E430" s="80" t="str">
        <x:f>IFERROR(VLOOKUP(D430,'DAFTAR AKUN'!$A$5:$H$100,2,FALSE),"")</x:f>
      </x:c>
      <x:c r="F430" s="99"/>
      <x:c r="G430" s="99"/>
      <x:c r="H430" s="99"/>
      <x:c r="I430" s="99"/>
      <x:c r="J430" s="100"/>
      <x:c r="K430" s="100"/>
      <x:c r="L430" s="99" t="str">
        <x:f>IFERROR(VLOOKUP(D430,'DAFTAR AKUN'!$A$5:$H$100,6,FALSE),"")</x:f>
      </x:c>
      <x:c r="M430" s="99"/>
      <x:c r="N430" s="99"/>
      <x:c r="O430" s="99"/>
      <x:c r="P430" s="99"/>
      <x:c r="Q430" s="101" t="str">
        <x:f>IF(B430="","",SUMIF($B$5:$B$1004,B430,$J$5:$J$1004)-SUMIF($B$5:$B$1004,B430,$K$5:$K$1004))</x:f>
      </x:c>
    </x:row>
    <x:row r="431">
      <x:c r="A431" s="98"/>
      <x:c r="B431" s="99"/>
      <x:c r="C431" s="99"/>
      <x:c r="D431" s="99"/>
      <x:c r="E431" s="80" t="str">
        <x:f>IFERROR(VLOOKUP(D431,'DAFTAR AKUN'!$A$5:$H$100,2,FALSE),"")</x:f>
      </x:c>
      <x:c r="F431" s="99"/>
      <x:c r="G431" s="99"/>
      <x:c r="H431" s="99"/>
      <x:c r="I431" s="99"/>
      <x:c r="J431" s="100"/>
      <x:c r="K431" s="100"/>
      <x:c r="L431" s="99" t="str">
        <x:f>IFERROR(VLOOKUP(D431,'DAFTAR AKUN'!$A$5:$H$100,6,FALSE),"")</x:f>
      </x:c>
      <x:c r="M431" s="99"/>
      <x:c r="N431" s="99"/>
      <x:c r="O431" s="99"/>
      <x:c r="P431" s="99"/>
      <x:c r="Q431" s="101" t="str">
        <x:f>IF(B431="","",SUMIF($B$5:$B$1004,B431,$J$5:$J$1004)-SUMIF($B$5:$B$1004,B431,$K$5:$K$1004))</x:f>
      </x:c>
    </x:row>
    <x:row r="432">
      <x:c r="A432" s="98"/>
      <x:c r="B432" s="99"/>
      <x:c r="C432" s="99"/>
      <x:c r="D432" s="99"/>
      <x:c r="E432" s="80" t="str">
        <x:f>IFERROR(VLOOKUP(D432,'DAFTAR AKUN'!$A$5:$H$100,2,FALSE),"")</x:f>
      </x:c>
      <x:c r="F432" s="99"/>
      <x:c r="G432" s="99"/>
      <x:c r="H432" s="99"/>
      <x:c r="I432" s="99"/>
      <x:c r="J432" s="100"/>
      <x:c r="K432" s="100"/>
      <x:c r="L432" s="99" t="str">
        <x:f>IFERROR(VLOOKUP(D432,'DAFTAR AKUN'!$A$5:$H$100,6,FALSE),"")</x:f>
      </x:c>
      <x:c r="M432" s="99"/>
      <x:c r="N432" s="99"/>
      <x:c r="O432" s="99"/>
      <x:c r="P432" s="99"/>
      <x:c r="Q432" s="101" t="str">
        <x:f>IF(B432="","",SUMIF($B$5:$B$1004,B432,$J$5:$J$1004)-SUMIF($B$5:$B$1004,B432,$K$5:$K$1004))</x:f>
      </x:c>
    </x:row>
    <x:row r="433">
      <x:c r="A433" s="98"/>
      <x:c r="B433" s="99"/>
      <x:c r="C433" s="99"/>
      <x:c r="D433" s="99"/>
      <x:c r="E433" s="80" t="str">
        <x:f>IFERROR(VLOOKUP(D433,'DAFTAR AKUN'!$A$5:$H$100,2,FALSE),"")</x:f>
      </x:c>
      <x:c r="F433" s="99"/>
      <x:c r="G433" s="99"/>
      <x:c r="H433" s="99"/>
      <x:c r="I433" s="99"/>
      <x:c r="J433" s="100"/>
      <x:c r="K433" s="100"/>
      <x:c r="L433" s="99" t="str">
        <x:f>IFERROR(VLOOKUP(D433,'DAFTAR AKUN'!$A$5:$H$100,6,FALSE),"")</x:f>
      </x:c>
      <x:c r="M433" s="99"/>
      <x:c r="N433" s="99"/>
      <x:c r="O433" s="99"/>
      <x:c r="P433" s="99"/>
      <x:c r="Q433" s="101" t="str">
        <x:f>IF(B433="","",SUMIF($B$5:$B$1004,B433,$J$5:$J$1004)-SUMIF($B$5:$B$1004,B433,$K$5:$K$1004))</x:f>
      </x:c>
    </x:row>
    <x:row r="434">
      <x:c r="A434" s="98"/>
      <x:c r="B434" s="99"/>
      <x:c r="C434" s="99"/>
      <x:c r="D434" s="99"/>
      <x:c r="E434" s="80" t="str">
        <x:f>IFERROR(VLOOKUP(D434,'DAFTAR AKUN'!$A$5:$H$100,2,FALSE),"")</x:f>
      </x:c>
      <x:c r="F434" s="99"/>
      <x:c r="G434" s="99"/>
      <x:c r="H434" s="99"/>
      <x:c r="I434" s="99"/>
      <x:c r="J434" s="100"/>
      <x:c r="K434" s="100"/>
      <x:c r="L434" s="99" t="str">
        <x:f>IFERROR(VLOOKUP(D434,'DAFTAR AKUN'!$A$5:$H$100,6,FALSE),"")</x:f>
      </x:c>
      <x:c r="M434" s="99"/>
      <x:c r="N434" s="99"/>
      <x:c r="O434" s="99"/>
      <x:c r="P434" s="99"/>
      <x:c r="Q434" s="101" t="str">
        <x:f>IF(B434="","",SUMIF($B$5:$B$1004,B434,$J$5:$J$1004)-SUMIF($B$5:$B$1004,B434,$K$5:$K$1004))</x:f>
      </x:c>
    </x:row>
    <x:row r="435">
      <x:c r="A435" s="98"/>
      <x:c r="B435" s="99"/>
      <x:c r="C435" s="99"/>
      <x:c r="D435" s="99"/>
      <x:c r="E435" s="80" t="str">
        <x:f>IFERROR(VLOOKUP(D435,'DAFTAR AKUN'!$A$5:$H$100,2,FALSE),"")</x:f>
      </x:c>
      <x:c r="F435" s="99"/>
      <x:c r="G435" s="99"/>
      <x:c r="H435" s="99"/>
      <x:c r="I435" s="99"/>
      <x:c r="J435" s="100"/>
      <x:c r="K435" s="100"/>
      <x:c r="L435" s="99" t="str">
        <x:f>IFERROR(VLOOKUP(D435,'DAFTAR AKUN'!$A$5:$H$100,6,FALSE),"")</x:f>
      </x:c>
      <x:c r="M435" s="99"/>
      <x:c r="N435" s="99"/>
      <x:c r="O435" s="99"/>
      <x:c r="P435" s="99"/>
      <x:c r="Q435" s="101" t="str">
        <x:f>IF(B435="","",SUMIF($B$5:$B$1004,B435,$J$5:$J$1004)-SUMIF($B$5:$B$1004,B435,$K$5:$K$1004))</x:f>
      </x:c>
    </x:row>
    <x:row r="436">
      <x:c r="A436" s="98"/>
      <x:c r="B436" s="99"/>
      <x:c r="C436" s="99"/>
      <x:c r="D436" s="99"/>
      <x:c r="E436" s="80" t="str">
        <x:f>IFERROR(VLOOKUP(D436,'DAFTAR AKUN'!$A$5:$H$100,2,FALSE),"")</x:f>
      </x:c>
      <x:c r="F436" s="99"/>
      <x:c r="G436" s="99"/>
      <x:c r="H436" s="99"/>
      <x:c r="I436" s="99"/>
      <x:c r="J436" s="100"/>
      <x:c r="K436" s="100"/>
      <x:c r="L436" s="99" t="str">
        <x:f>IFERROR(VLOOKUP(D436,'DAFTAR AKUN'!$A$5:$H$100,6,FALSE),"")</x:f>
      </x:c>
      <x:c r="M436" s="99"/>
      <x:c r="N436" s="99"/>
      <x:c r="O436" s="99"/>
      <x:c r="P436" s="99"/>
      <x:c r="Q436" s="101" t="str">
        <x:f>IF(B436="","",SUMIF($B$5:$B$1004,B436,$J$5:$J$1004)-SUMIF($B$5:$B$1004,B436,$K$5:$K$1004))</x:f>
      </x:c>
    </x:row>
    <x:row r="437">
      <x:c r="A437" s="98"/>
      <x:c r="B437" s="99"/>
      <x:c r="C437" s="99"/>
      <x:c r="D437" s="99"/>
      <x:c r="E437" s="80" t="str">
        <x:f>IFERROR(VLOOKUP(D437,'DAFTAR AKUN'!$A$5:$H$100,2,FALSE),"")</x:f>
      </x:c>
      <x:c r="F437" s="99"/>
      <x:c r="G437" s="99"/>
      <x:c r="H437" s="99"/>
      <x:c r="I437" s="99"/>
      <x:c r="J437" s="100"/>
      <x:c r="K437" s="100"/>
      <x:c r="L437" s="99" t="str">
        <x:f>IFERROR(VLOOKUP(D437,'DAFTAR AKUN'!$A$5:$H$100,6,FALSE),"")</x:f>
      </x:c>
      <x:c r="M437" s="99"/>
      <x:c r="N437" s="99"/>
      <x:c r="O437" s="99"/>
      <x:c r="P437" s="99"/>
      <x:c r="Q437" s="101" t="str">
        <x:f>IF(B437="","",SUMIF($B$5:$B$1004,B437,$J$5:$J$1004)-SUMIF($B$5:$B$1004,B437,$K$5:$K$1004))</x:f>
      </x:c>
    </x:row>
    <x:row r="438">
      <x:c r="A438" s="98"/>
      <x:c r="B438" s="99"/>
      <x:c r="C438" s="99"/>
      <x:c r="D438" s="99"/>
      <x:c r="E438" s="80" t="str">
        <x:f>IFERROR(VLOOKUP(D438,'DAFTAR AKUN'!$A$5:$H$100,2,FALSE),"")</x:f>
      </x:c>
      <x:c r="F438" s="99"/>
      <x:c r="G438" s="99"/>
      <x:c r="H438" s="99"/>
      <x:c r="I438" s="99"/>
      <x:c r="J438" s="100"/>
      <x:c r="K438" s="100"/>
      <x:c r="L438" s="99" t="str">
        <x:f>IFERROR(VLOOKUP(D438,'DAFTAR AKUN'!$A$5:$H$100,6,FALSE),"")</x:f>
      </x:c>
      <x:c r="M438" s="99"/>
      <x:c r="N438" s="99"/>
      <x:c r="O438" s="99"/>
      <x:c r="P438" s="99"/>
      <x:c r="Q438" s="101" t="str">
        <x:f>IF(B438="","",SUMIF($B$5:$B$1004,B438,$J$5:$J$1004)-SUMIF($B$5:$B$1004,B438,$K$5:$K$1004))</x:f>
      </x:c>
    </x:row>
    <x:row r="439">
      <x:c r="A439" s="98"/>
      <x:c r="B439" s="99"/>
      <x:c r="C439" s="99"/>
      <x:c r="D439" s="99"/>
      <x:c r="E439" s="80" t="str">
        <x:f>IFERROR(VLOOKUP(D439,'DAFTAR AKUN'!$A$5:$H$100,2,FALSE),"")</x:f>
      </x:c>
      <x:c r="F439" s="99"/>
      <x:c r="G439" s="99"/>
      <x:c r="H439" s="99"/>
      <x:c r="I439" s="99"/>
      <x:c r="J439" s="100"/>
      <x:c r="K439" s="100"/>
      <x:c r="L439" s="99" t="str">
        <x:f>IFERROR(VLOOKUP(D439,'DAFTAR AKUN'!$A$5:$H$100,6,FALSE),"")</x:f>
      </x:c>
      <x:c r="M439" s="99"/>
      <x:c r="N439" s="99"/>
      <x:c r="O439" s="99"/>
      <x:c r="P439" s="99"/>
      <x:c r="Q439" s="101" t="str">
        <x:f>IF(B439="","",SUMIF($B$5:$B$1004,B439,$J$5:$J$1004)-SUMIF($B$5:$B$1004,B439,$K$5:$K$1004))</x:f>
      </x:c>
    </x:row>
    <x:row r="440">
      <x:c r="A440" s="98"/>
      <x:c r="B440" s="99"/>
      <x:c r="C440" s="99"/>
      <x:c r="D440" s="99"/>
      <x:c r="E440" s="80" t="str">
        <x:f>IFERROR(VLOOKUP(D440,'DAFTAR AKUN'!$A$5:$H$100,2,FALSE),"")</x:f>
      </x:c>
      <x:c r="F440" s="99"/>
      <x:c r="G440" s="99"/>
      <x:c r="H440" s="99"/>
      <x:c r="I440" s="99"/>
      <x:c r="J440" s="100"/>
      <x:c r="K440" s="100"/>
      <x:c r="L440" s="99" t="str">
        <x:f>IFERROR(VLOOKUP(D440,'DAFTAR AKUN'!$A$5:$H$100,6,FALSE),"")</x:f>
      </x:c>
      <x:c r="M440" s="99"/>
      <x:c r="N440" s="99"/>
      <x:c r="O440" s="99"/>
      <x:c r="P440" s="99"/>
      <x:c r="Q440" s="101" t="str">
        <x:f>IF(B440="","",SUMIF($B$5:$B$1004,B440,$J$5:$J$1004)-SUMIF($B$5:$B$1004,B440,$K$5:$K$1004))</x:f>
      </x:c>
    </x:row>
    <x:row r="441">
      <x:c r="A441" s="98"/>
      <x:c r="B441" s="99"/>
      <x:c r="C441" s="99"/>
      <x:c r="D441" s="99"/>
      <x:c r="E441" s="80" t="str">
        <x:f>IFERROR(VLOOKUP(D441,'DAFTAR AKUN'!$A$5:$H$100,2,FALSE),"")</x:f>
      </x:c>
      <x:c r="F441" s="99"/>
      <x:c r="G441" s="99"/>
      <x:c r="H441" s="99"/>
      <x:c r="I441" s="99"/>
      <x:c r="J441" s="100"/>
      <x:c r="K441" s="100"/>
      <x:c r="L441" s="99" t="str">
        <x:f>IFERROR(VLOOKUP(D441,'DAFTAR AKUN'!$A$5:$H$100,6,FALSE),"")</x:f>
      </x:c>
      <x:c r="M441" s="99"/>
      <x:c r="N441" s="99"/>
      <x:c r="O441" s="99"/>
      <x:c r="P441" s="99"/>
      <x:c r="Q441" s="101" t="str">
        <x:f>IF(B441="","",SUMIF($B$5:$B$1004,B441,$J$5:$J$1004)-SUMIF($B$5:$B$1004,B441,$K$5:$K$1004))</x:f>
      </x:c>
    </x:row>
    <x:row r="442">
      <x:c r="A442" s="98"/>
      <x:c r="B442" s="99"/>
      <x:c r="C442" s="99"/>
      <x:c r="D442" s="99"/>
      <x:c r="E442" s="80" t="str">
        <x:f>IFERROR(VLOOKUP(D442,'DAFTAR AKUN'!$A$5:$H$100,2,FALSE),"")</x:f>
      </x:c>
      <x:c r="F442" s="99"/>
      <x:c r="G442" s="99"/>
      <x:c r="H442" s="99"/>
      <x:c r="I442" s="99"/>
      <x:c r="J442" s="100"/>
      <x:c r="K442" s="100"/>
      <x:c r="L442" s="99" t="str">
        <x:f>IFERROR(VLOOKUP(D442,'DAFTAR AKUN'!$A$5:$H$100,6,FALSE),"")</x:f>
      </x:c>
      <x:c r="M442" s="99"/>
      <x:c r="N442" s="99"/>
      <x:c r="O442" s="99"/>
      <x:c r="P442" s="99"/>
      <x:c r="Q442" s="101" t="str">
        <x:f>IF(B442="","",SUMIF($B$5:$B$1004,B442,$J$5:$J$1004)-SUMIF($B$5:$B$1004,B442,$K$5:$K$1004))</x:f>
      </x:c>
    </x:row>
    <x:row r="443">
      <x:c r="A443" s="98"/>
      <x:c r="B443" s="99"/>
      <x:c r="C443" s="99"/>
      <x:c r="D443" s="99"/>
      <x:c r="E443" s="80" t="str">
        <x:f>IFERROR(VLOOKUP(D443,'DAFTAR AKUN'!$A$5:$H$100,2,FALSE),"")</x:f>
      </x:c>
      <x:c r="F443" s="99"/>
      <x:c r="G443" s="99"/>
      <x:c r="H443" s="99"/>
      <x:c r="I443" s="99"/>
      <x:c r="J443" s="100"/>
      <x:c r="K443" s="100"/>
      <x:c r="L443" s="99" t="str">
        <x:f>IFERROR(VLOOKUP(D443,'DAFTAR AKUN'!$A$5:$H$100,6,FALSE),"")</x:f>
      </x:c>
      <x:c r="M443" s="99"/>
      <x:c r="N443" s="99"/>
      <x:c r="O443" s="99"/>
      <x:c r="P443" s="99"/>
      <x:c r="Q443" s="101" t="str">
        <x:f>IF(B443="","",SUMIF($B$5:$B$1004,B443,$J$5:$J$1004)-SUMIF($B$5:$B$1004,B443,$K$5:$K$1004))</x:f>
      </x:c>
    </x:row>
    <x:row r="444">
      <x:c r="A444" s="98"/>
      <x:c r="B444" s="99"/>
      <x:c r="C444" s="99"/>
      <x:c r="D444" s="99"/>
      <x:c r="E444" s="80" t="str">
        <x:f>IFERROR(VLOOKUP(D444,'DAFTAR AKUN'!$A$5:$H$100,2,FALSE),"")</x:f>
      </x:c>
      <x:c r="F444" s="99"/>
      <x:c r="G444" s="99"/>
      <x:c r="H444" s="99"/>
      <x:c r="I444" s="99"/>
      <x:c r="J444" s="100"/>
      <x:c r="K444" s="100"/>
      <x:c r="L444" s="99" t="str">
        <x:f>IFERROR(VLOOKUP(D444,'DAFTAR AKUN'!$A$5:$H$100,6,FALSE),"")</x:f>
      </x:c>
      <x:c r="M444" s="99"/>
      <x:c r="N444" s="99"/>
      <x:c r="O444" s="99"/>
      <x:c r="P444" s="99"/>
      <x:c r="Q444" s="101" t="str">
        <x:f>IF(B444="","",SUMIF($B$5:$B$1004,B444,$J$5:$J$1004)-SUMIF($B$5:$B$1004,B444,$K$5:$K$1004))</x:f>
      </x:c>
    </x:row>
    <x:row r="445">
      <x:c r="A445" s="98"/>
      <x:c r="B445" s="99"/>
      <x:c r="C445" s="99"/>
      <x:c r="D445" s="99"/>
      <x:c r="E445" s="80" t="str">
        <x:f>IFERROR(VLOOKUP(D445,'DAFTAR AKUN'!$A$5:$H$100,2,FALSE),"")</x:f>
      </x:c>
      <x:c r="F445" s="99"/>
      <x:c r="G445" s="99"/>
      <x:c r="H445" s="99"/>
      <x:c r="I445" s="99"/>
      <x:c r="J445" s="100"/>
      <x:c r="K445" s="100"/>
      <x:c r="L445" s="99" t="str">
        <x:f>IFERROR(VLOOKUP(D445,'DAFTAR AKUN'!$A$5:$H$100,6,FALSE),"")</x:f>
      </x:c>
      <x:c r="M445" s="99"/>
      <x:c r="N445" s="99"/>
      <x:c r="O445" s="99"/>
      <x:c r="P445" s="99"/>
      <x:c r="Q445" s="101" t="str">
        <x:f>IF(B445="","",SUMIF($B$5:$B$1004,B445,$J$5:$J$1004)-SUMIF($B$5:$B$1004,B445,$K$5:$K$1004))</x:f>
      </x:c>
    </x:row>
    <x:row r="446">
      <x:c r="A446" s="98"/>
      <x:c r="B446" s="99"/>
      <x:c r="C446" s="99"/>
      <x:c r="D446" s="99"/>
      <x:c r="E446" s="80" t="str">
        <x:f>IFERROR(VLOOKUP(D446,'DAFTAR AKUN'!$A$5:$H$100,2,FALSE),"")</x:f>
      </x:c>
      <x:c r="F446" s="99"/>
      <x:c r="G446" s="99"/>
      <x:c r="H446" s="99"/>
      <x:c r="I446" s="99"/>
      <x:c r="J446" s="100"/>
      <x:c r="K446" s="100"/>
      <x:c r="L446" s="99" t="str">
        <x:f>IFERROR(VLOOKUP(D446,'DAFTAR AKUN'!$A$5:$H$100,6,FALSE),"")</x:f>
      </x:c>
      <x:c r="M446" s="99"/>
      <x:c r="N446" s="99"/>
      <x:c r="O446" s="99"/>
      <x:c r="P446" s="99"/>
      <x:c r="Q446" s="101" t="str">
        <x:f>IF(B446="","",SUMIF($B$5:$B$1004,B446,$J$5:$J$1004)-SUMIF($B$5:$B$1004,B446,$K$5:$K$1004))</x:f>
      </x:c>
    </x:row>
    <x:row r="447">
      <x:c r="A447" s="98"/>
      <x:c r="B447" s="99"/>
      <x:c r="C447" s="99"/>
      <x:c r="D447" s="99"/>
      <x:c r="E447" s="80" t="str">
        <x:f>IFERROR(VLOOKUP(D447,'DAFTAR AKUN'!$A$5:$H$100,2,FALSE),"")</x:f>
      </x:c>
      <x:c r="F447" s="99"/>
      <x:c r="G447" s="99"/>
      <x:c r="H447" s="99"/>
      <x:c r="I447" s="99"/>
      <x:c r="J447" s="100"/>
      <x:c r="K447" s="100"/>
      <x:c r="L447" s="99" t="str">
        <x:f>IFERROR(VLOOKUP(D447,'DAFTAR AKUN'!$A$5:$H$100,6,FALSE),"")</x:f>
      </x:c>
      <x:c r="M447" s="99"/>
      <x:c r="N447" s="99"/>
      <x:c r="O447" s="99"/>
      <x:c r="P447" s="99"/>
      <x:c r="Q447" s="101" t="str">
        <x:f>IF(B447="","",SUMIF($B$5:$B$1004,B447,$J$5:$J$1004)-SUMIF($B$5:$B$1004,B447,$K$5:$K$1004))</x:f>
      </x:c>
    </x:row>
    <x:row r="448">
      <x:c r="A448" s="98"/>
      <x:c r="B448" s="99"/>
      <x:c r="C448" s="99"/>
      <x:c r="D448" s="99"/>
      <x:c r="E448" s="80" t="str">
        <x:f>IFERROR(VLOOKUP(D448,'DAFTAR AKUN'!$A$5:$H$100,2,FALSE),"")</x:f>
      </x:c>
      <x:c r="F448" s="99"/>
      <x:c r="G448" s="99"/>
      <x:c r="H448" s="99"/>
      <x:c r="I448" s="99"/>
      <x:c r="J448" s="100"/>
      <x:c r="K448" s="100"/>
      <x:c r="L448" s="99" t="str">
        <x:f>IFERROR(VLOOKUP(D448,'DAFTAR AKUN'!$A$5:$H$100,6,FALSE),"")</x:f>
      </x:c>
      <x:c r="M448" s="99"/>
      <x:c r="N448" s="99"/>
      <x:c r="O448" s="99"/>
      <x:c r="P448" s="99"/>
      <x:c r="Q448" s="101" t="str">
        <x:f>IF(B448="","",SUMIF($B$5:$B$1004,B448,$J$5:$J$1004)-SUMIF($B$5:$B$1004,B448,$K$5:$K$1004))</x:f>
      </x:c>
    </x:row>
    <x:row r="449">
      <x:c r="A449" s="98"/>
      <x:c r="B449" s="99"/>
      <x:c r="C449" s="99"/>
      <x:c r="D449" s="99"/>
      <x:c r="E449" s="80" t="str">
        <x:f>IFERROR(VLOOKUP(D449,'DAFTAR AKUN'!$A$5:$H$100,2,FALSE),"")</x:f>
      </x:c>
      <x:c r="F449" s="99"/>
      <x:c r="G449" s="99"/>
      <x:c r="H449" s="99"/>
      <x:c r="I449" s="99"/>
      <x:c r="J449" s="100"/>
      <x:c r="K449" s="100"/>
      <x:c r="L449" s="99" t="str">
        <x:f>IFERROR(VLOOKUP(D449,'DAFTAR AKUN'!$A$5:$H$100,6,FALSE),"")</x:f>
      </x:c>
      <x:c r="M449" s="99"/>
      <x:c r="N449" s="99"/>
      <x:c r="O449" s="99"/>
      <x:c r="P449" s="99"/>
      <x:c r="Q449" s="101" t="str">
        <x:f>IF(B449="","",SUMIF($B$5:$B$1004,B449,$J$5:$J$1004)-SUMIF($B$5:$B$1004,B449,$K$5:$K$1004))</x:f>
      </x:c>
    </x:row>
    <x:row r="450">
      <x:c r="A450" s="98"/>
      <x:c r="B450" s="99"/>
      <x:c r="C450" s="99"/>
      <x:c r="D450" s="99"/>
      <x:c r="E450" s="80" t="str">
        <x:f>IFERROR(VLOOKUP(D450,'DAFTAR AKUN'!$A$5:$H$100,2,FALSE),"")</x:f>
      </x:c>
      <x:c r="F450" s="99"/>
      <x:c r="G450" s="99"/>
      <x:c r="H450" s="99"/>
      <x:c r="I450" s="99"/>
      <x:c r="J450" s="100"/>
      <x:c r="K450" s="100"/>
      <x:c r="L450" s="99" t="str">
        <x:f>IFERROR(VLOOKUP(D450,'DAFTAR AKUN'!$A$5:$H$100,6,FALSE),"")</x:f>
      </x:c>
      <x:c r="M450" s="99"/>
      <x:c r="N450" s="99"/>
      <x:c r="O450" s="99"/>
      <x:c r="P450" s="99"/>
      <x:c r="Q450" s="101" t="str">
        <x:f>IF(B450="","",SUMIF($B$5:$B$1004,B450,$J$5:$J$1004)-SUMIF($B$5:$B$1004,B450,$K$5:$K$1004))</x:f>
      </x:c>
    </x:row>
    <x:row r="451">
      <x:c r="A451" s="98"/>
      <x:c r="B451" s="99"/>
      <x:c r="C451" s="99"/>
      <x:c r="D451" s="99"/>
      <x:c r="E451" s="80" t="str">
        <x:f>IFERROR(VLOOKUP(D451,'DAFTAR AKUN'!$A$5:$H$100,2,FALSE),"")</x:f>
      </x:c>
      <x:c r="F451" s="99"/>
      <x:c r="G451" s="99"/>
      <x:c r="H451" s="99"/>
      <x:c r="I451" s="99"/>
      <x:c r="J451" s="100"/>
      <x:c r="K451" s="100"/>
      <x:c r="L451" s="99" t="str">
        <x:f>IFERROR(VLOOKUP(D451,'DAFTAR AKUN'!$A$5:$H$100,6,FALSE),"")</x:f>
      </x:c>
      <x:c r="M451" s="99"/>
      <x:c r="N451" s="99"/>
      <x:c r="O451" s="99"/>
      <x:c r="P451" s="99"/>
      <x:c r="Q451" s="101" t="str">
        <x:f>IF(B451="","",SUMIF($B$5:$B$1004,B451,$J$5:$J$1004)-SUMIF($B$5:$B$1004,B451,$K$5:$K$1004))</x:f>
      </x:c>
    </x:row>
    <x:row r="452">
      <x:c r="A452" s="98"/>
      <x:c r="B452" s="99"/>
      <x:c r="C452" s="99"/>
      <x:c r="D452" s="99"/>
      <x:c r="E452" s="80" t="str">
        <x:f>IFERROR(VLOOKUP(D452,'DAFTAR AKUN'!$A$5:$H$100,2,FALSE),"")</x:f>
      </x:c>
      <x:c r="F452" s="99"/>
      <x:c r="G452" s="99"/>
      <x:c r="H452" s="99"/>
      <x:c r="I452" s="99"/>
      <x:c r="J452" s="100"/>
      <x:c r="K452" s="100"/>
      <x:c r="L452" s="99" t="str">
        <x:f>IFERROR(VLOOKUP(D452,'DAFTAR AKUN'!$A$5:$H$100,6,FALSE),"")</x:f>
      </x:c>
      <x:c r="M452" s="99"/>
      <x:c r="N452" s="99"/>
      <x:c r="O452" s="99"/>
      <x:c r="P452" s="99"/>
      <x:c r="Q452" s="101" t="str">
        <x:f>IF(B452="","",SUMIF($B$5:$B$1004,B452,$J$5:$J$1004)-SUMIF($B$5:$B$1004,B452,$K$5:$K$1004))</x:f>
      </x:c>
    </x:row>
    <x:row r="453">
      <x:c r="A453" s="98"/>
      <x:c r="B453" s="99"/>
      <x:c r="C453" s="99"/>
      <x:c r="D453" s="99"/>
      <x:c r="E453" s="80" t="str">
        <x:f>IFERROR(VLOOKUP(D453,'DAFTAR AKUN'!$A$5:$H$100,2,FALSE),"")</x:f>
      </x:c>
      <x:c r="F453" s="99"/>
      <x:c r="G453" s="99"/>
      <x:c r="H453" s="99"/>
      <x:c r="I453" s="99"/>
      <x:c r="J453" s="100"/>
      <x:c r="K453" s="100"/>
      <x:c r="L453" s="99" t="str">
        <x:f>IFERROR(VLOOKUP(D453,'DAFTAR AKUN'!$A$5:$H$100,6,FALSE),"")</x:f>
      </x:c>
      <x:c r="M453" s="99"/>
      <x:c r="N453" s="99"/>
      <x:c r="O453" s="99"/>
      <x:c r="P453" s="99"/>
      <x:c r="Q453" s="101" t="str">
        <x:f>IF(B453="","",SUMIF($B$5:$B$1004,B453,$J$5:$J$1004)-SUMIF($B$5:$B$1004,B453,$K$5:$K$1004))</x:f>
      </x:c>
    </x:row>
    <x:row r="454">
      <x:c r="A454" s="98"/>
      <x:c r="B454" s="99"/>
      <x:c r="C454" s="99"/>
      <x:c r="D454" s="99"/>
      <x:c r="E454" s="80" t="str">
        <x:f>IFERROR(VLOOKUP(D454,'DAFTAR AKUN'!$A$5:$H$100,2,FALSE),"")</x:f>
      </x:c>
      <x:c r="F454" s="99"/>
      <x:c r="G454" s="99"/>
      <x:c r="H454" s="99"/>
      <x:c r="I454" s="99"/>
      <x:c r="J454" s="100"/>
      <x:c r="K454" s="100"/>
      <x:c r="L454" s="99" t="str">
        <x:f>IFERROR(VLOOKUP(D454,'DAFTAR AKUN'!$A$5:$H$100,6,FALSE),"")</x:f>
      </x:c>
      <x:c r="M454" s="99"/>
      <x:c r="N454" s="99"/>
      <x:c r="O454" s="99"/>
      <x:c r="P454" s="99"/>
      <x:c r="Q454" s="101" t="str">
        <x:f>IF(B454="","",SUMIF($B$5:$B$1004,B454,$J$5:$J$1004)-SUMIF($B$5:$B$1004,B454,$K$5:$K$1004))</x:f>
      </x:c>
    </x:row>
    <x:row r="455">
      <x:c r="A455" s="98"/>
      <x:c r="B455" s="99"/>
      <x:c r="C455" s="99"/>
      <x:c r="D455" s="99"/>
      <x:c r="E455" s="80" t="str">
        <x:f>IFERROR(VLOOKUP(D455,'DAFTAR AKUN'!$A$5:$H$100,2,FALSE),"")</x:f>
      </x:c>
      <x:c r="F455" s="99"/>
      <x:c r="G455" s="99"/>
      <x:c r="H455" s="99"/>
      <x:c r="I455" s="99"/>
      <x:c r="J455" s="100"/>
      <x:c r="K455" s="100"/>
      <x:c r="L455" s="99" t="str">
        <x:f>IFERROR(VLOOKUP(D455,'DAFTAR AKUN'!$A$5:$H$100,6,FALSE),"")</x:f>
      </x:c>
      <x:c r="M455" s="99"/>
      <x:c r="N455" s="99"/>
      <x:c r="O455" s="99"/>
      <x:c r="P455" s="99"/>
      <x:c r="Q455" s="101" t="str">
        <x:f>IF(B455="","",SUMIF($B$5:$B$1004,B455,$J$5:$J$1004)-SUMIF($B$5:$B$1004,B455,$K$5:$K$1004))</x:f>
      </x:c>
    </x:row>
    <x:row r="456">
      <x:c r="A456" s="98"/>
      <x:c r="B456" s="99"/>
      <x:c r="C456" s="99"/>
      <x:c r="D456" s="99"/>
      <x:c r="E456" s="80" t="str">
        <x:f>IFERROR(VLOOKUP(D456,'DAFTAR AKUN'!$A$5:$H$100,2,FALSE),"")</x:f>
      </x:c>
      <x:c r="F456" s="99"/>
      <x:c r="G456" s="99"/>
      <x:c r="H456" s="99"/>
      <x:c r="I456" s="99"/>
      <x:c r="J456" s="100"/>
      <x:c r="K456" s="100"/>
      <x:c r="L456" s="99" t="str">
        <x:f>IFERROR(VLOOKUP(D456,'DAFTAR AKUN'!$A$5:$H$100,6,FALSE),"")</x:f>
      </x:c>
      <x:c r="M456" s="99"/>
      <x:c r="N456" s="99"/>
      <x:c r="O456" s="99"/>
      <x:c r="P456" s="99"/>
      <x:c r="Q456" s="101" t="str">
        <x:f>IF(B456="","",SUMIF($B$5:$B$1004,B456,$J$5:$J$1004)-SUMIF($B$5:$B$1004,B456,$K$5:$K$1004))</x:f>
      </x:c>
    </x:row>
    <x:row r="457">
      <x:c r="A457" s="98"/>
      <x:c r="B457" s="99"/>
      <x:c r="C457" s="99"/>
      <x:c r="D457" s="99"/>
      <x:c r="E457" s="80" t="str">
        <x:f>IFERROR(VLOOKUP(D457,'DAFTAR AKUN'!$A$5:$H$100,2,FALSE),"")</x:f>
      </x:c>
      <x:c r="F457" s="99"/>
      <x:c r="G457" s="99"/>
      <x:c r="H457" s="99"/>
      <x:c r="I457" s="99"/>
      <x:c r="J457" s="100"/>
      <x:c r="K457" s="100"/>
      <x:c r="L457" s="99" t="str">
        <x:f>IFERROR(VLOOKUP(D457,'DAFTAR AKUN'!$A$5:$H$100,6,FALSE),"")</x:f>
      </x:c>
      <x:c r="M457" s="99"/>
      <x:c r="N457" s="99"/>
      <x:c r="O457" s="99"/>
      <x:c r="P457" s="99"/>
      <x:c r="Q457" s="101" t="str">
        <x:f>IF(B457="","",SUMIF($B$5:$B$1004,B457,$J$5:$J$1004)-SUMIF($B$5:$B$1004,B457,$K$5:$K$1004))</x:f>
      </x:c>
    </x:row>
    <x:row r="458">
      <x:c r="A458" s="98"/>
      <x:c r="B458" s="99"/>
      <x:c r="C458" s="99"/>
      <x:c r="D458" s="99"/>
      <x:c r="E458" s="80" t="str">
        <x:f>IFERROR(VLOOKUP(D458,'DAFTAR AKUN'!$A$5:$H$100,2,FALSE),"")</x:f>
      </x:c>
      <x:c r="F458" s="99"/>
      <x:c r="G458" s="99"/>
      <x:c r="H458" s="99"/>
      <x:c r="I458" s="99"/>
      <x:c r="J458" s="100"/>
      <x:c r="K458" s="100"/>
      <x:c r="L458" s="99" t="str">
        <x:f>IFERROR(VLOOKUP(D458,'DAFTAR AKUN'!$A$5:$H$100,6,FALSE),"")</x:f>
      </x:c>
      <x:c r="M458" s="99"/>
      <x:c r="N458" s="99"/>
      <x:c r="O458" s="99"/>
      <x:c r="P458" s="99"/>
      <x:c r="Q458" s="101" t="str">
        <x:f>IF(B458="","",SUMIF($B$5:$B$1004,B458,$J$5:$J$1004)-SUMIF($B$5:$B$1004,B458,$K$5:$K$1004))</x:f>
      </x:c>
    </x:row>
    <x:row r="459">
      <x:c r="A459" s="98"/>
      <x:c r="B459" s="99"/>
      <x:c r="C459" s="99"/>
      <x:c r="D459" s="99"/>
      <x:c r="E459" s="80" t="str">
        <x:f>IFERROR(VLOOKUP(D459,'DAFTAR AKUN'!$A$5:$H$100,2,FALSE),"")</x:f>
      </x:c>
      <x:c r="F459" s="99"/>
      <x:c r="G459" s="99"/>
      <x:c r="H459" s="99"/>
      <x:c r="I459" s="99"/>
      <x:c r="J459" s="100"/>
      <x:c r="K459" s="100"/>
      <x:c r="L459" s="99" t="str">
        <x:f>IFERROR(VLOOKUP(D459,'DAFTAR AKUN'!$A$5:$H$100,6,FALSE),"")</x:f>
      </x:c>
      <x:c r="M459" s="99"/>
      <x:c r="N459" s="99"/>
      <x:c r="O459" s="99"/>
      <x:c r="P459" s="99"/>
      <x:c r="Q459" s="101" t="str">
        <x:f>IF(B459="","",SUMIF($B$5:$B$1004,B459,$J$5:$J$1004)-SUMIF($B$5:$B$1004,B459,$K$5:$K$1004))</x:f>
      </x:c>
    </x:row>
    <x:row r="460">
      <x:c r="A460" s="98"/>
      <x:c r="B460" s="99"/>
      <x:c r="C460" s="99"/>
      <x:c r="D460" s="99"/>
      <x:c r="E460" s="80" t="str">
        <x:f>IFERROR(VLOOKUP(D460,'DAFTAR AKUN'!$A$5:$H$100,2,FALSE),"")</x:f>
      </x:c>
      <x:c r="F460" s="99"/>
      <x:c r="G460" s="99"/>
      <x:c r="H460" s="99"/>
      <x:c r="I460" s="99"/>
      <x:c r="J460" s="100"/>
      <x:c r="K460" s="100"/>
      <x:c r="L460" s="99" t="str">
        <x:f>IFERROR(VLOOKUP(D460,'DAFTAR AKUN'!$A$5:$H$100,6,FALSE),"")</x:f>
      </x:c>
      <x:c r="M460" s="99"/>
      <x:c r="N460" s="99"/>
      <x:c r="O460" s="99"/>
      <x:c r="P460" s="99"/>
      <x:c r="Q460" s="101" t="str">
        <x:f>IF(B460="","",SUMIF($B$5:$B$1004,B460,$J$5:$J$1004)-SUMIF($B$5:$B$1004,B460,$K$5:$K$1004))</x:f>
      </x:c>
    </x:row>
    <x:row r="461">
      <x:c r="A461" s="98"/>
      <x:c r="B461" s="99"/>
      <x:c r="C461" s="99"/>
      <x:c r="D461" s="99"/>
      <x:c r="E461" s="80" t="str">
        <x:f>IFERROR(VLOOKUP(D461,'DAFTAR AKUN'!$A$5:$H$100,2,FALSE),"")</x:f>
      </x:c>
      <x:c r="F461" s="99"/>
      <x:c r="G461" s="99"/>
      <x:c r="H461" s="99"/>
      <x:c r="I461" s="99"/>
      <x:c r="J461" s="100"/>
      <x:c r="K461" s="100"/>
      <x:c r="L461" s="99" t="str">
        <x:f>IFERROR(VLOOKUP(D461,'DAFTAR AKUN'!$A$5:$H$100,6,FALSE),"")</x:f>
      </x:c>
      <x:c r="M461" s="99"/>
      <x:c r="N461" s="99"/>
      <x:c r="O461" s="99"/>
      <x:c r="P461" s="99"/>
      <x:c r="Q461" s="101" t="str">
        <x:f>IF(B461="","",SUMIF($B$5:$B$1004,B461,$J$5:$J$1004)-SUMIF($B$5:$B$1004,B461,$K$5:$K$1004))</x:f>
      </x:c>
    </x:row>
    <x:row r="462">
      <x:c r="A462" s="98"/>
      <x:c r="B462" s="99"/>
      <x:c r="C462" s="99"/>
      <x:c r="D462" s="99"/>
      <x:c r="E462" s="80" t="str">
        <x:f>IFERROR(VLOOKUP(D462,'DAFTAR AKUN'!$A$5:$H$100,2,FALSE),"")</x:f>
      </x:c>
      <x:c r="F462" s="99"/>
      <x:c r="G462" s="99"/>
      <x:c r="H462" s="99"/>
      <x:c r="I462" s="99"/>
      <x:c r="J462" s="100"/>
      <x:c r="K462" s="100"/>
      <x:c r="L462" s="99" t="str">
        <x:f>IFERROR(VLOOKUP(D462,'DAFTAR AKUN'!$A$5:$H$100,6,FALSE),"")</x:f>
      </x:c>
      <x:c r="M462" s="99"/>
      <x:c r="N462" s="99"/>
      <x:c r="O462" s="99"/>
      <x:c r="P462" s="99"/>
      <x:c r="Q462" s="101" t="str">
        <x:f>IF(B462="","",SUMIF($B$5:$B$1004,B462,$J$5:$J$1004)-SUMIF($B$5:$B$1004,B462,$K$5:$K$1004))</x:f>
      </x:c>
    </x:row>
    <x:row r="463">
      <x:c r="A463" s="98"/>
      <x:c r="B463" s="99"/>
      <x:c r="C463" s="99"/>
      <x:c r="D463" s="99"/>
      <x:c r="E463" s="80" t="str">
        <x:f>IFERROR(VLOOKUP(D463,'DAFTAR AKUN'!$A$5:$H$100,2,FALSE),"")</x:f>
      </x:c>
      <x:c r="F463" s="99"/>
      <x:c r="G463" s="99"/>
      <x:c r="H463" s="99"/>
      <x:c r="I463" s="99"/>
      <x:c r="J463" s="100"/>
      <x:c r="K463" s="100"/>
      <x:c r="L463" s="99" t="str">
        <x:f>IFERROR(VLOOKUP(D463,'DAFTAR AKUN'!$A$5:$H$100,6,FALSE),"")</x:f>
      </x:c>
      <x:c r="M463" s="99"/>
      <x:c r="N463" s="99"/>
      <x:c r="O463" s="99"/>
      <x:c r="P463" s="99"/>
      <x:c r="Q463" s="101" t="str">
        <x:f>IF(B463="","",SUMIF($B$5:$B$1004,B463,$J$5:$J$1004)-SUMIF($B$5:$B$1004,B463,$K$5:$K$1004))</x:f>
      </x:c>
    </x:row>
    <x:row r="464">
      <x:c r="A464" s="98"/>
      <x:c r="B464" s="99"/>
      <x:c r="C464" s="99"/>
      <x:c r="D464" s="99"/>
      <x:c r="E464" s="80" t="str">
        <x:f>IFERROR(VLOOKUP(D464,'DAFTAR AKUN'!$A$5:$H$100,2,FALSE),"")</x:f>
      </x:c>
      <x:c r="F464" s="99"/>
      <x:c r="G464" s="99"/>
      <x:c r="H464" s="99"/>
      <x:c r="I464" s="99"/>
      <x:c r="J464" s="100"/>
      <x:c r="K464" s="100"/>
      <x:c r="L464" s="99" t="str">
        <x:f>IFERROR(VLOOKUP(D464,'DAFTAR AKUN'!$A$5:$H$100,6,FALSE),"")</x:f>
      </x:c>
      <x:c r="M464" s="99"/>
      <x:c r="N464" s="99"/>
      <x:c r="O464" s="99"/>
      <x:c r="P464" s="99"/>
      <x:c r="Q464" s="101" t="str">
        <x:f>IF(B464="","",SUMIF($B$5:$B$1004,B464,$J$5:$J$1004)-SUMIF($B$5:$B$1004,B464,$K$5:$K$1004))</x:f>
      </x:c>
    </x:row>
    <x:row r="465">
      <x:c r="A465" s="98"/>
      <x:c r="B465" s="99"/>
      <x:c r="C465" s="99"/>
      <x:c r="D465" s="99"/>
      <x:c r="E465" s="80" t="str">
        <x:f>IFERROR(VLOOKUP(D465,'DAFTAR AKUN'!$A$5:$H$100,2,FALSE),"")</x:f>
      </x:c>
      <x:c r="F465" s="99"/>
      <x:c r="G465" s="99"/>
      <x:c r="H465" s="99"/>
      <x:c r="I465" s="99"/>
      <x:c r="J465" s="100"/>
      <x:c r="K465" s="100"/>
      <x:c r="L465" s="99" t="str">
        <x:f>IFERROR(VLOOKUP(D465,'DAFTAR AKUN'!$A$5:$H$100,6,FALSE),"")</x:f>
      </x:c>
      <x:c r="M465" s="99"/>
      <x:c r="N465" s="99"/>
      <x:c r="O465" s="99"/>
      <x:c r="P465" s="99"/>
      <x:c r="Q465" s="101" t="str">
        <x:f>IF(B465="","",SUMIF($B$5:$B$1004,B465,$J$5:$J$1004)-SUMIF($B$5:$B$1004,B465,$K$5:$K$1004))</x:f>
      </x:c>
    </x:row>
    <x:row r="466">
      <x:c r="A466" s="98"/>
      <x:c r="B466" s="99"/>
      <x:c r="C466" s="99"/>
      <x:c r="D466" s="99"/>
      <x:c r="E466" s="80" t="str">
        <x:f>IFERROR(VLOOKUP(D466,'DAFTAR AKUN'!$A$5:$H$100,2,FALSE),"")</x:f>
      </x:c>
      <x:c r="F466" s="99"/>
      <x:c r="G466" s="99"/>
      <x:c r="H466" s="99"/>
      <x:c r="I466" s="99"/>
      <x:c r="J466" s="100"/>
      <x:c r="K466" s="100"/>
      <x:c r="L466" s="99" t="str">
        <x:f>IFERROR(VLOOKUP(D466,'DAFTAR AKUN'!$A$5:$H$100,6,FALSE),"")</x:f>
      </x:c>
      <x:c r="M466" s="99"/>
      <x:c r="N466" s="99"/>
      <x:c r="O466" s="99"/>
      <x:c r="P466" s="99"/>
      <x:c r="Q466" s="101" t="str">
        <x:f>IF(B466="","",SUMIF($B$5:$B$1004,B466,$J$5:$J$1004)-SUMIF($B$5:$B$1004,B466,$K$5:$K$1004))</x:f>
      </x:c>
    </x:row>
    <x:row r="467">
      <x:c r="A467" s="98"/>
      <x:c r="B467" s="99"/>
      <x:c r="C467" s="99"/>
      <x:c r="D467" s="99"/>
      <x:c r="E467" s="80" t="str">
        <x:f>IFERROR(VLOOKUP(D467,'DAFTAR AKUN'!$A$5:$H$100,2,FALSE),"")</x:f>
      </x:c>
      <x:c r="F467" s="99"/>
      <x:c r="G467" s="99"/>
      <x:c r="H467" s="99"/>
      <x:c r="I467" s="99"/>
      <x:c r="J467" s="100"/>
      <x:c r="K467" s="100"/>
      <x:c r="L467" s="99" t="str">
        <x:f>IFERROR(VLOOKUP(D467,'DAFTAR AKUN'!$A$5:$H$100,6,FALSE),"")</x:f>
      </x:c>
      <x:c r="M467" s="99"/>
      <x:c r="N467" s="99"/>
      <x:c r="O467" s="99"/>
      <x:c r="P467" s="99"/>
      <x:c r="Q467" s="101" t="str">
        <x:f>IF(B467="","",SUMIF($B$5:$B$1004,B467,$J$5:$J$1004)-SUMIF($B$5:$B$1004,B467,$K$5:$K$1004))</x:f>
      </x:c>
    </x:row>
    <x:row r="468">
      <x:c r="A468" s="98"/>
      <x:c r="B468" s="99"/>
      <x:c r="C468" s="99"/>
      <x:c r="D468" s="99"/>
      <x:c r="E468" s="80" t="str">
        <x:f>IFERROR(VLOOKUP(D468,'DAFTAR AKUN'!$A$5:$H$100,2,FALSE),"")</x:f>
      </x:c>
      <x:c r="F468" s="99"/>
      <x:c r="G468" s="99"/>
      <x:c r="H468" s="99"/>
      <x:c r="I468" s="99"/>
      <x:c r="J468" s="100"/>
      <x:c r="K468" s="100"/>
      <x:c r="L468" s="99" t="str">
        <x:f>IFERROR(VLOOKUP(D468,'DAFTAR AKUN'!$A$5:$H$100,6,FALSE),"")</x:f>
      </x:c>
      <x:c r="M468" s="99"/>
      <x:c r="N468" s="99"/>
      <x:c r="O468" s="99"/>
      <x:c r="P468" s="99"/>
      <x:c r="Q468" s="101" t="str">
        <x:f>IF(B468="","",SUMIF($B$5:$B$1004,B468,$J$5:$J$1004)-SUMIF($B$5:$B$1004,B468,$K$5:$K$1004))</x:f>
      </x:c>
    </x:row>
    <x:row r="469">
      <x:c r="A469" s="98"/>
      <x:c r="B469" s="99"/>
      <x:c r="C469" s="99"/>
      <x:c r="D469" s="99"/>
      <x:c r="E469" s="80" t="str">
        <x:f>IFERROR(VLOOKUP(D469,'DAFTAR AKUN'!$A$5:$H$100,2,FALSE),"")</x:f>
      </x:c>
      <x:c r="F469" s="99"/>
      <x:c r="G469" s="99"/>
      <x:c r="H469" s="99"/>
      <x:c r="I469" s="99"/>
      <x:c r="J469" s="100"/>
      <x:c r="K469" s="100"/>
      <x:c r="L469" s="99" t="str">
        <x:f>IFERROR(VLOOKUP(D469,'DAFTAR AKUN'!$A$5:$H$100,6,FALSE),"")</x:f>
      </x:c>
      <x:c r="M469" s="99"/>
      <x:c r="N469" s="99"/>
      <x:c r="O469" s="99"/>
      <x:c r="P469" s="99"/>
      <x:c r="Q469" s="101" t="str">
        <x:f>IF(B469="","",SUMIF($B$5:$B$1004,B469,$J$5:$J$1004)-SUMIF($B$5:$B$1004,B469,$K$5:$K$1004))</x:f>
      </x:c>
    </x:row>
    <x:row r="470">
      <x:c r="A470" s="98"/>
      <x:c r="B470" s="99"/>
      <x:c r="C470" s="99"/>
      <x:c r="D470" s="99"/>
      <x:c r="E470" s="80" t="str">
        <x:f>IFERROR(VLOOKUP(D470,'DAFTAR AKUN'!$A$5:$H$100,2,FALSE),"")</x:f>
      </x:c>
      <x:c r="F470" s="99"/>
      <x:c r="G470" s="99"/>
      <x:c r="H470" s="99"/>
      <x:c r="I470" s="99"/>
      <x:c r="J470" s="100"/>
      <x:c r="K470" s="100"/>
      <x:c r="L470" s="99" t="str">
        <x:f>IFERROR(VLOOKUP(D470,'DAFTAR AKUN'!$A$5:$H$100,6,FALSE),"")</x:f>
      </x:c>
      <x:c r="M470" s="99"/>
      <x:c r="N470" s="99"/>
      <x:c r="O470" s="99"/>
      <x:c r="P470" s="99"/>
      <x:c r="Q470" s="101" t="str">
        <x:f>IF(B470="","",SUMIF($B$5:$B$1004,B470,$J$5:$J$1004)-SUMIF($B$5:$B$1004,B470,$K$5:$K$1004))</x:f>
      </x:c>
    </x:row>
    <x:row r="471">
      <x:c r="A471" s="98"/>
      <x:c r="B471" s="99"/>
      <x:c r="C471" s="99"/>
      <x:c r="D471" s="99"/>
      <x:c r="E471" s="80" t="str">
        <x:f>IFERROR(VLOOKUP(D471,'DAFTAR AKUN'!$A$5:$H$100,2,FALSE),"")</x:f>
      </x:c>
      <x:c r="F471" s="99"/>
      <x:c r="G471" s="99"/>
      <x:c r="H471" s="99"/>
      <x:c r="I471" s="99"/>
      <x:c r="J471" s="100"/>
      <x:c r="K471" s="100"/>
      <x:c r="L471" s="99" t="str">
        <x:f>IFERROR(VLOOKUP(D471,'DAFTAR AKUN'!$A$5:$H$100,6,FALSE),"")</x:f>
      </x:c>
      <x:c r="M471" s="99"/>
      <x:c r="N471" s="99"/>
      <x:c r="O471" s="99"/>
      <x:c r="P471" s="99"/>
      <x:c r="Q471" s="101" t="str">
        <x:f>IF(B471="","",SUMIF($B$5:$B$1004,B471,$J$5:$J$1004)-SUMIF($B$5:$B$1004,B471,$K$5:$K$1004))</x:f>
      </x:c>
    </x:row>
    <x:row r="472">
      <x:c r="A472" s="98"/>
      <x:c r="B472" s="99"/>
      <x:c r="C472" s="99"/>
      <x:c r="D472" s="99"/>
      <x:c r="E472" s="80" t="str">
        <x:f>IFERROR(VLOOKUP(D472,'DAFTAR AKUN'!$A$5:$H$100,2,FALSE),"")</x:f>
      </x:c>
      <x:c r="F472" s="99"/>
      <x:c r="G472" s="99"/>
      <x:c r="H472" s="99"/>
      <x:c r="I472" s="99"/>
      <x:c r="J472" s="100"/>
      <x:c r="K472" s="100"/>
      <x:c r="L472" s="99" t="str">
        <x:f>IFERROR(VLOOKUP(D472,'DAFTAR AKUN'!$A$5:$H$100,6,FALSE),"")</x:f>
      </x:c>
      <x:c r="M472" s="99"/>
      <x:c r="N472" s="99"/>
      <x:c r="O472" s="99"/>
      <x:c r="P472" s="99"/>
      <x:c r="Q472" s="101" t="str">
        <x:f>IF(B472="","",SUMIF($B$5:$B$1004,B472,$J$5:$J$1004)-SUMIF($B$5:$B$1004,B472,$K$5:$K$1004))</x:f>
      </x:c>
    </x:row>
    <x:row r="473">
      <x:c r="A473" s="98"/>
      <x:c r="B473" s="99"/>
      <x:c r="C473" s="99"/>
      <x:c r="D473" s="99"/>
      <x:c r="E473" s="80" t="str">
        <x:f>IFERROR(VLOOKUP(D473,'DAFTAR AKUN'!$A$5:$H$100,2,FALSE),"")</x:f>
      </x:c>
      <x:c r="F473" s="99"/>
      <x:c r="G473" s="99"/>
      <x:c r="H473" s="99"/>
      <x:c r="I473" s="99"/>
      <x:c r="J473" s="100"/>
      <x:c r="K473" s="100"/>
      <x:c r="L473" s="99" t="str">
        <x:f>IFERROR(VLOOKUP(D473,'DAFTAR AKUN'!$A$5:$H$100,6,FALSE),"")</x:f>
      </x:c>
      <x:c r="M473" s="99"/>
      <x:c r="N473" s="99"/>
      <x:c r="O473" s="99"/>
      <x:c r="P473" s="99"/>
      <x:c r="Q473" s="101" t="str">
        <x:f>IF(B473="","",SUMIF($B$5:$B$1004,B473,$J$5:$J$1004)-SUMIF($B$5:$B$1004,B473,$K$5:$K$1004))</x:f>
      </x:c>
    </x:row>
    <x:row r="474">
      <x:c r="A474" s="98"/>
      <x:c r="B474" s="99"/>
      <x:c r="C474" s="99"/>
      <x:c r="D474" s="99"/>
      <x:c r="E474" s="80" t="str">
        <x:f>IFERROR(VLOOKUP(D474,'DAFTAR AKUN'!$A$5:$H$100,2,FALSE),"")</x:f>
      </x:c>
      <x:c r="F474" s="99"/>
      <x:c r="G474" s="99"/>
      <x:c r="H474" s="99"/>
      <x:c r="I474" s="99"/>
      <x:c r="J474" s="100"/>
      <x:c r="K474" s="100"/>
      <x:c r="L474" s="99" t="str">
        <x:f>IFERROR(VLOOKUP(D474,'DAFTAR AKUN'!$A$5:$H$100,6,FALSE),"")</x:f>
      </x:c>
      <x:c r="M474" s="99"/>
      <x:c r="N474" s="99"/>
      <x:c r="O474" s="99"/>
      <x:c r="P474" s="99"/>
      <x:c r="Q474" s="101" t="str">
        <x:f>IF(B474="","",SUMIF($B$5:$B$1004,B474,$J$5:$J$1004)-SUMIF($B$5:$B$1004,B474,$K$5:$K$1004))</x:f>
      </x:c>
    </x:row>
    <x:row r="475">
      <x:c r="A475" s="98"/>
      <x:c r="B475" s="99"/>
      <x:c r="C475" s="99"/>
      <x:c r="D475" s="99"/>
      <x:c r="E475" s="80" t="str">
        <x:f>IFERROR(VLOOKUP(D475,'DAFTAR AKUN'!$A$5:$H$100,2,FALSE),"")</x:f>
      </x:c>
      <x:c r="F475" s="99"/>
      <x:c r="G475" s="99"/>
      <x:c r="H475" s="99"/>
      <x:c r="I475" s="99"/>
      <x:c r="J475" s="100"/>
      <x:c r="K475" s="100"/>
      <x:c r="L475" s="99" t="str">
        <x:f>IFERROR(VLOOKUP(D475,'DAFTAR AKUN'!$A$5:$H$100,6,FALSE),"")</x:f>
      </x:c>
      <x:c r="M475" s="99"/>
      <x:c r="N475" s="99"/>
      <x:c r="O475" s="99"/>
      <x:c r="P475" s="99"/>
      <x:c r="Q475" s="101" t="str">
        <x:f>IF(B475="","",SUMIF($B$5:$B$1004,B475,$J$5:$J$1004)-SUMIF($B$5:$B$1004,B475,$K$5:$K$1004))</x:f>
      </x:c>
    </x:row>
    <x:row r="476">
      <x:c r="A476" s="98"/>
      <x:c r="B476" s="99"/>
      <x:c r="C476" s="99"/>
      <x:c r="D476" s="99"/>
      <x:c r="E476" s="80" t="str">
        <x:f>IFERROR(VLOOKUP(D476,'DAFTAR AKUN'!$A$5:$H$100,2,FALSE),"")</x:f>
      </x:c>
      <x:c r="F476" s="99"/>
      <x:c r="G476" s="99"/>
      <x:c r="H476" s="99"/>
      <x:c r="I476" s="99"/>
      <x:c r="J476" s="100"/>
      <x:c r="K476" s="100"/>
      <x:c r="L476" s="99" t="str">
        <x:f>IFERROR(VLOOKUP(D476,'DAFTAR AKUN'!$A$5:$H$100,6,FALSE),"")</x:f>
      </x:c>
      <x:c r="M476" s="99"/>
      <x:c r="N476" s="99"/>
      <x:c r="O476" s="99"/>
      <x:c r="P476" s="99"/>
      <x:c r="Q476" s="101" t="str">
        <x:f>IF(B476="","",SUMIF($B$5:$B$1004,B476,$J$5:$J$1004)-SUMIF($B$5:$B$1004,B476,$K$5:$K$1004))</x:f>
      </x:c>
    </x:row>
    <x:row r="477">
      <x:c r="A477" s="98"/>
      <x:c r="B477" s="99"/>
      <x:c r="C477" s="99"/>
      <x:c r="D477" s="99"/>
      <x:c r="E477" s="80" t="str">
        <x:f>IFERROR(VLOOKUP(D477,'DAFTAR AKUN'!$A$5:$H$100,2,FALSE),"")</x:f>
      </x:c>
      <x:c r="F477" s="99"/>
      <x:c r="G477" s="99"/>
      <x:c r="H477" s="99"/>
      <x:c r="I477" s="99"/>
      <x:c r="J477" s="100"/>
      <x:c r="K477" s="100"/>
      <x:c r="L477" s="99" t="str">
        <x:f>IFERROR(VLOOKUP(D477,'DAFTAR AKUN'!$A$5:$H$100,6,FALSE),"")</x:f>
      </x:c>
      <x:c r="M477" s="99"/>
      <x:c r="N477" s="99"/>
      <x:c r="O477" s="99"/>
      <x:c r="P477" s="99"/>
      <x:c r="Q477" s="101" t="str">
        <x:f>IF(B477="","",SUMIF($B$5:$B$1004,B477,$J$5:$J$1004)-SUMIF($B$5:$B$1004,B477,$K$5:$K$1004))</x:f>
      </x:c>
    </x:row>
    <x:row r="478">
      <x:c r="A478" s="98"/>
      <x:c r="B478" s="99"/>
      <x:c r="C478" s="99"/>
      <x:c r="D478" s="99"/>
      <x:c r="E478" s="80" t="str">
        <x:f>IFERROR(VLOOKUP(D478,'DAFTAR AKUN'!$A$5:$H$100,2,FALSE),"")</x:f>
      </x:c>
      <x:c r="F478" s="99"/>
      <x:c r="G478" s="99"/>
      <x:c r="H478" s="99"/>
      <x:c r="I478" s="99"/>
      <x:c r="J478" s="100"/>
      <x:c r="K478" s="100"/>
      <x:c r="L478" s="99" t="str">
        <x:f>IFERROR(VLOOKUP(D478,'DAFTAR AKUN'!$A$5:$H$100,6,FALSE),"")</x:f>
      </x:c>
      <x:c r="M478" s="99"/>
      <x:c r="N478" s="99"/>
      <x:c r="O478" s="99"/>
      <x:c r="P478" s="99"/>
      <x:c r="Q478" s="101" t="str">
        <x:f>IF(B478="","",SUMIF($B$5:$B$1004,B478,$J$5:$J$1004)-SUMIF($B$5:$B$1004,B478,$K$5:$K$1004))</x:f>
      </x:c>
    </x:row>
    <x:row r="479">
      <x:c r="A479" s="98"/>
      <x:c r="B479" s="99"/>
      <x:c r="C479" s="99"/>
      <x:c r="D479" s="99"/>
      <x:c r="E479" s="80" t="str">
        <x:f>IFERROR(VLOOKUP(D479,'DAFTAR AKUN'!$A$5:$H$100,2,FALSE),"")</x:f>
      </x:c>
      <x:c r="F479" s="99"/>
      <x:c r="G479" s="99"/>
      <x:c r="H479" s="99"/>
      <x:c r="I479" s="99"/>
      <x:c r="J479" s="100"/>
      <x:c r="K479" s="100"/>
      <x:c r="L479" s="99" t="str">
        <x:f>IFERROR(VLOOKUP(D479,'DAFTAR AKUN'!$A$5:$H$100,6,FALSE),"")</x:f>
      </x:c>
      <x:c r="M479" s="99"/>
      <x:c r="N479" s="99"/>
      <x:c r="O479" s="99"/>
      <x:c r="P479" s="99"/>
      <x:c r="Q479" s="101" t="str">
        <x:f>IF(B479="","",SUMIF($B$5:$B$1004,B479,$J$5:$J$1004)-SUMIF($B$5:$B$1004,B479,$K$5:$K$1004))</x:f>
      </x:c>
    </x:row>
    <x:row r="480">
      <x:c r="A480" s="98"/>
      <x:c r="B480" s="99"/>
      <x:c r="C480" s="99"/>
      <x:c r="D480" s="99"/>
      <x:c r="E480" s="80" t="str">
        <x:f>IFERROR(VLOOKUP(D480,'DAFTAR AKUN'!$A$5:$H$100,2,FALSE),"")</x:f>
      </x:c>
      <x:c r="F480" s="99"/>
      <x:c r="G480" s="99"/>
      <x:c r="H480" s="99"/>
      <x:c r="I480" s="99"/>
      <x:c r="J480" s="100"/>
      <x:c r="K480" s="100"/>
      <x:c r="L480" s="99" t="str">
        <x:f>IFERROR(VLOOKUP(D480,'DAFTAR AKUN'!$A$5:$H$100,6,FALSE),"")</x:f>
      </x:c>
      <x:c r="M480" s="99"/>
      <x:c r="N480" s="99"/>
      <x:c r="O480" s="99"/>
      <x:c r="P480" s="99"/>
      <x:c r="Q480" s="101" t="str">
        <x:f>IF(B480="","",SUMIF($B$5:$B$1004,B480,$J$5:$J$1004)-SUMIF($B$5:$B$1004,B480,$K$5:$K$1004))</x:f>
      </x:c>
    </x:row>
    <x:row r="481">
      <x:c r="A481" s="98"/>
      <x:c r="B481" s="99"/>
      <x:c r="C481" s="99"/>
      <x:c r="D481" s="99"/>
      <x:c r="E481" s="80" t="str">
        <x:f>IFERROR(VLOOKUP(D481,'DAFTAR AKUN'!$A$5:$H$100,2,FALSE),"")</x:f>
      </x:c>
      <x:c r="F481" s="99"/>
      <x:c r="G481" s="99"/>
      <x:c r="H481" s="99"/>
      <x:c r="I481" s="99"/>
      <x:c r="J481" s="100"/>
      <x:c r="K481" s="100"/>
      <x:c r="L481" s="99" t="str">
        <x:f>IFERROR(VLOOKUP(D481,'DAFTAR AKUN'!$A$5:$H$100,6,FALSE),"")</x:f>
      </x:c>
      <x:c r="M481" s="99"/>
      <x:c r="N481" s="99"/>
      <x:c r="O481" s="99"/>
      <x:c r="P481" s="99"/>
      <x:c r="Q481" s="101" t="str">
        <x:f>IF(B481="","",SUMIF($B$5:$B$1004,B481,$J$5:$J$1004)-SUMIF($B$5:$B$1004,B481,$K$5:$K$1004))</x:f>
      </x:c>
    </x:row>
    <x:row r="482">
      <x:c r="A482" s="98"/>
      <x:c r="B482" s="99"/>
      <x:c r="C482" s="99"/>
      <x:c r="D482" s="99"/>
      <x:c r="E482" s="80" t="str">
        <x:f>IFERROR(VLOOKUP(D482,'DAFTAR AKUN'!$A$5:$H$100,2,FALSE),"")</x:f>
      </x:c>
      <x:c r="F482" s="99"/>
      <x:c r="G482" s="99"/>
      <x:c r="H482" s="99"/>
      <x:c r="I482" s="99"/>
      <x:c r="J482" s="100"/>
      <x:c r="K482" s="100"/>
      <x:c r="L482" s="99" t="str">
        <x:f>IFERROR(VLOOKUP(D482,'DAFTAR AKUN'!$A$5:$H$100,6,FALSE),"")</x:f>
      </x:c>
      <x:c r="M482" s="99"/>
      <x:c r="N482" s="99"/>
      <x:c r="O482" s="99"/>
      <x:c r="P482" s="99"/>
      <x:c r="Q482" s="101" t="str">
        <x:f>IF(B482="","",SUMIF($B$5:$B$1004,B482,$J$5:$J$1004)-SUMIF($B$5:$B$1004,B482,$K$5:$K$1004))</x:f>
      </x:c>
    </x:row>
    <x:row r="483">
      <x:c r="A483" s="98"/>
      <x:c r="B483" s="99"/>
      <x:c r="C483" s="99"/>
      <x:c r="D483" s="99"/>
      <x:c r="E483" s="80" t="str">
        <x:f>IFERROR(VLOOKUP(D483,'DAFTAR AKUN'!$A$5:$H$100,2,FALSE),"")</x:f>
      </x:c>
      <x:c r="F483" s="99"/>
      <x:c r="G483" s="99"/>
      <x:c r="H483" s="99"/>
      <x:c r="I483" s="99"/>
      <x:c r="J483" s="100"/>
      <x:c r="K483" s="100"/>
      <x:c r="L483" s="99" t="str">
        <x:f>IFERROR(VLOOKUP(D483,'DAFTAR AKUN'!$A$5:$H$100,6,FALSE),"")</x:f>
      </x:c>
      <x:c r="M483" s="99"/>
      <x:c r="N483" s="99"/>
      <x:c r="O483" s="99"/>
      <x:c r="P483" s="99"/>
      <x:c r="Q483" s="101" t="str">
        <x:f>IF(B483="","",SUMIF($B$5:$B$1004,B483,$J$5:$J$1004)-SUMIF($B$5:$B$1004,B483,$K$5:$K$1004))</x:f>
      </x:c>
    </x:row>
    <x:row r="484">
      <x:c r="A484" s="98"/>
      <x:c r="B484" s="99"/>
      <x:c r="C484" s="99"/>
      <x:c r="D484" s="99"/>
      <x:c r="E484" s="80" t="str">
        <x:f>IFERROR(VLOOKUP(D484,'DAFTAR AKUN'!$A$5:$H$100,2,FALSE),"")</x:f>
      </x:c>
      <x:c r="F484" s="99"/>
      <x:c r="G484" s="99"/>
      <x:c r="H484" s="99"/>
      <x:c r="I484" s="99"/>
      <x:c r="J484" s="100"/>
      <x:c r="K484" s="100"/>
      <x:c r="L484" s="99" t="str">
        <x:f>IFERROR(VLOOKUP(D484,'DAFTAR AKUN'!$A$5:$H$100,6,FALSE),"")</x:f>
      </x:c>
      <x:c r="M484" s="99"/>
      <x:c r="N484" s="99"/>
      <x:c r="O484" s="99"/>
      <x:c r="P484" s="99"/>
      <x:c r="Q484" s="101" t="str">
        <x:f>IF(B484="","",SUMIF($B$5:$B$1004,B484,$J$5:$J$1004)-SUMIF($B$5:$B$1004,B484,$K$5:$K$1004))</x:f>
      </x:c>
    </x:row>
    <x:row r="485">
      <x:c r="A485" s="98"/>
      <x:c r="B485" s="99"/>
      <x:c r="C485" s="99"/>
      <x:c r="D485" s="99"/>
      <x:c r="E485" s="80" t="str">
        <x:f>IFERROR(VLOOKUP(D485,'DAFTAR AKUN'!$A$5:$H$100,2,FALSE),"")</x:f>
      </x:c>
      <x:c r="F485" s="99"/>
      <x:c r="G485" s="99"/>
      <x:c r="H485" s="99"/>
      <x:c r="I485" s="99"/>
      <x:c r="J485" s="100"/>
      <x:c r="K485" s="100"/>
      <x:c r="L485" s="99" t="str">
        <x:f>IFERROR(VLOOKUP(D485,'DAFTAR AKUN'!$A$5:$H$100,6,FALSE),"")</x:f>
      </x:c>
      <x:c r="M485" s="99"/>
      <x:c r="N485" s="99"/>
      <x:c r="O485" s="99"/>
      <x:c r="P485" s="99"/>
      <x:c r="Q485" s="101" t="str">
        <x:f>IF(B485="","",SUMIF($B$5:$B$1004,B485,$J$5:$J$1004)-SUMIF($B$5:$B$1004,B485,$K$5:$K$1004))</x:f>
      </x:c>
    </x:row>
    <x:row r="486">
      <x:c r="A486" s="98"/>
      <x:c r="B486" s="99"/>
      <x:c r="C486" s="99"/>
      <x:c r="D486" s="99"/>
      <x:c r="E486" s="80" t="str">
        <x:f>IFERROR(VLOOKUP(D486,'DAFTAR AKUN'!$A$5:$H$100,2,FALSE),"")</x:f>
      </x:c>
      <x:c r="F486" s="99"/>
      <x:c r="G486" s="99"/>
      <x:c r="H486" s="99"/>
      <x:c r="I486" s="99"/>
      <x:c r="J486" s="100"/>
      <x:c r="K486" s="100"/>
      <x:c r="L486" s="99" t="str">
        <x:f>IFERROR(VLOOKUP(D486,'DAFTAR AKUN'!$A$5:$H$100,6,FALSE),"")</x:f>
      </x:c>
      <x:c r="M486" s="99"/>
      <x:c r="N486" s="99"/>
      <x:c r="O486" s="99"/>
      <x:c r="P486" s="99"/>
      <x:c r="Q486" s="101" t="str">
        <x:f>IF(B486="","",SUMIF($B$5:$B$1004,B486,$J$5:$J$1004)-SUMIF($B$5:$B$1004,B486,$K$5:$K$1004))</x:f>
      </x:c>
    </x:row>
    <x:row r="487">
      <x:c r="A487" s="98"/>
      <x:c r="B487" s="99"/>
      <x:c r="C487" s="99"/>
      <x:c r="D487" s="99"/>
      <x:c r="E487" s="80" t="str">
        <x:f>IFERROR(VLOOKUP(D487,'DAFTAR AKUN'!$A$5:$H$100,2,FALSE),"")</x:f>
      </x:c>
      <x:c r="F487" s="99"/>
      <x:c r="G487" s="99"/>
      <x:c r="H487" s="99"/>
      <x:c r="I487" s="99"/>
      <x:c r="J487" s="100"/>
      <x:c r="K487" s="100"/>
      <x:c r="L487" s="99" t="str">
        <x:f>IFERROR(VLOOKUP(D487,'DAFTAR AKUN'!$A$5:$H$100,6,FALSE),"")</x:f>
      </x:c>
      <x:c r="M487" s="99"/>
      <x:c r="N487" s="99"/>
      <x:c r="O487" s="99"/>
      <x:c r="P487" s="99"/>
      <x:c r="Q487" s="101" t="str">
        <x:f>IF(B487="","",SUMIF($B$5:$B$1004,B487,$J$5:$J$1004)-SUMIF($B$5:$B$1004,B487,$K$5:$K$1004))</x:f>
      </x:c>
    </x:row>
    <x:row r="488">
      <x:c r="A488" s="98"/>
      <x:c r="B488" s="99"/>
      <x:c r="C488" s="99"/>
      <x:c r="D488" s="99"/>
      <x:c r="E488" s="80" t="str">
        <x:f>IFERROR(VLOOKUP(D488,'DAFTAR AKUN'!$A$5:$H$100,2,FALSE),"")</x:f>
      </x:c>
      <x:c r="F488" s="99"/>
      <x:c r="G488" s="99"/>
      <x:c r="H488" s="99"/>
      <x:c r="I488" s="99"/>
      <x:c r="J488" s="100"/>
      <x:c r="K488" s="100"/>
      <x:c r="L488" s="99" t="str">
        <x:f>IFERROR(VLOOKUP(D488,'DAFTAR AKUN'!$A$5:$H$100,6,FALSE),"")</x:f>
      </x:c>
      <x:c r="M488" s="99"/>
      <x:c r="N488" s="99"/>
      <x:c r="O488" s="99"/>
      <x:c r="P488" s="99"/>
      <x:c r="Q488" s="101" t="str">
        <x:f>IF(B488="","",SUMIF($B$5:$B$1004,B488,$J$5:$J$1004)-SUMIF($B$5:$B$1004,B488,$K$5:$K$1004))</x:f>
      </x:c>
    </x:row>
    <x:row r="489">
      <x:c r="A489" s="98"/>
      <x:c r="B489" s="99"/>
      <x:c r="C489" s="99"/>
      <x:c r="D489" s="99"/>
      <x:c r="E489" s="80" t="str">
        <x:f>IFERROR(VLOOKUP(D489,'DAFTAR AKUN'!$A$5:$H$100,2,FALSE),"")</x:f>
      </x:c>
      <x:c r="F489" s="99"/>
      <x:c r="G489" s="99"/>
      <x:c r="H489" s="99"/>
      <x:c r="I489" s="99"/>
      <x:c r="J489" s="100"/>
      <x:c r="K489" s="100"/>
      <x:c r="L489" s="99" t="str">
        <x:f>IFERROR(VLOOKUP(D489,'DAFTAR AKUN'!$A$5:$H$100,6,FALSE),"")</x:f>
      </x:c>
      <x:c r="M489" s="99"/>
      <x:c r="N489" s="99"/>
      <x:c r="O489" s="99"/>
      <x:c r="P489" s="99"/>
      <x:c r="Q489" s="101" t="str">
        <x:f>IF(B489="","",SUMIF($B$5:$B$1004,B489,$J$5:$J$1004)-SUMIF($B$5:$B$1004,B489,$K$5:$K$1004))</x:f>
      </x:c>
    </x:row>
    <x:row r="490">
      <x:c r="A490" s="98"/>
      <x:c r="B490" s="99"/>
      <x:c r="C490" s="99"/>
      <x:c r="D490" s="99"/>
      <x:c r="E490" s="80" t="str">
        <x:f>IFERROR(VLOOKUP(D490,'DAFTAR AKUN'!$A$5:$H$100,2,FALSE),"")</x:f>
      </x:c>
      <x:c r="F490" s="99"/>
      <x:c r="G490" s="99"/>
      <x:c r="H490" s="99"/>
      <x:c r="I490" s="99"/>
      <x:c r="J490" s="100"/>
      <x:c r="K490" s="100"/>
      <x:c r="L490" s="99" t="str">
        <x:f>IFERROR(VLOOKUP(D490,'DAFTAR AKUN'!$A$5:$H$100,6,FALSE),"")</x:f>
      </x:c>
      <x:c r="M490" s="99"/>
      <x:c r="N490" s="99"/>
      <x:c r="O490" s="99"/>
      <x:c r="P490" s="99"/>
      <x:c r="Q490" s="101" t="str">
        <x:f>IF(B490="","",SUMIF($B$5:$B$1004,B490,$J$5:$J$1004)-SUMIF($B$5:$B$1004,B490,$K$5:$K$1004))</x:f>
      </x:c>
    </x:row>
    <x:row r="491">
      <x:c r="A491" s="98"/>
      <x:c r="B491" s="99"/>
      <x:c r="C491" s="99"/>
      <x:c r="D491" s="99"/>
      <x:c r="E491" s="80" t="str">
        <x:f>IFERROR(VLOOKUP(D491,'DAFTAR AKUN'!$A$5:$H$100,2,FALSE),"")</x:f>
      </x:c>
      <x:c r="F491" s="99"/>
      <x:c r="G491" s="99"/>
      <x:c r="H491" s="99"/>
      <x:c r="I491" s="99"/>
      <x:c r="J491" s="100"/>
      <x:c r="K491" s="100"/>
      <x:c r="L491" s="99" t="str">
        <x:f>IFERROR(VLOOKUP(D491,'DAFTAR AKUN'!$A$5:$H$100,6,FALSE),"")</x:f>
      </x:c>
      <x:c r="M491" s="99"/>
      <x:c r="N491" s="99"/>
      <x:c r="O491" s="99"/>
      <x:c r="P491" s="99"/>
      <x:c r="Q491" s="101" t="str">
        <x:f>IF(B491="","",SUMIF($B$5:$B$1004,B491,$J$5:$J$1004)-SUMIF($B$5:$B$1004,B491,$K$5:$K$1004))</x:f>
      </x:c>
    </x:row>
    <x:row r="492">
      <x:c r="A492" s="98"/>
      <x:c r="B492" s="99"/>
      <x:c r="C492" s="99"/>
      <x:c r="D492" s="99"/>
      <x:c r="E492" s="80" t="str">
        <x:f>IFERROR(VLOOKUP(D492,'DAFTAR AKUN'!$A$5:$H$100,2,FALSE),"")</x:f>
      </x:c>
      <x:c r="F492" s="99"/>
      <x:c r="G492" s="99"/>
      <x:c r="H492" s="99"/>
      <x:c r="I492" s="99"/>
      <x:c r="J492" s="100"/>
      <x:c r="K492" s="100"/>
      <x:c r="L492" s="99" t="str">
        <x:f>IFERROR(VLOOKUP(D492,'DAFTAR AKUN'!$A$5:$H$100,6,FALSE),"")</x:f>
      </x:c>
      <x:c r="M492" s="99"/>
      <x:c r="N492" s="99"/>
      <x:c r="O492" s="99"/>
      <x:c r="P492" s="99"/>
      <x:c r="Q492" s="101" t="str">
        <x:f>IF(B492="","",SUMIF($B$5:$B$1004,B492,$J$5:$J$1004)-SUMIF($B$5:$B$1004,B492,$K$5:$K$1004))</x:f>
      </x:c>
    </x:row>
    <x:row r="493">
      <x:c r="A493" s="98"/>
      <x:c r="B493" s="99"/>
      <x:c r="C493" s="99"/>
      <x:c r="D493" s="99"/>
      <x:c r="E493" s="80" t="str">
        <x:f>IFERROR(VLOOKUP(D493,'DAFTAR AKUN'!$A$5:$H$100,2,FALSE),"")</x:f>
      </x:c>
      <x:c r="F493" s="99"/>
      <x:c r="G493" s="99"/>
      <x:c r="H493" s="99"/>
      <x:c r="I493" s="99"/>
      <x:c r="J493" s="100"/>
      <x:c r="K493" s="100"/>
      <x:c r="L493" s="99" t="str">
        <x:f>IFERROR(VLOOKUP(D493,'DAFTAR AKUN'!$A$5:$H$100,6,FALSE),"")</x:f>
      </x:c>
      <x:c r="M493" s="99"/>
      <x:c r="N493" s="99"/>
      <x:c r="O493" s="99"/>
      <x:c r="P493" s="99"/>
      <x:c r="Q493" s="101" t="str">
        <x:f>IF(B493="","",SUMIF($B$5:$B$1004,B493,$J$5:$J$1004)-SUMIF($B$5:$B$1004,B493,$K$5:$K$1004))</x:f>
      </x:c>
    </x:row>
    <x:row r="494">
      <x:c r="A494" s="98"/>
      <x:c r="B494" s="99"/>
      <x:c r="C494" s="99"/>
      <x:c r="D494" s="99"/>
      <x:c r="E494" s="80" t="str">
        <x:f>IFERROR(VLOOKUP(D494,'DAFTAR AKUN'!$A$5:$H$100,2,FALSE),"")</x:f>
      </x:c>
      <x:c r="F494" s="99"/>
      <x:c r="G494" s="99"/>
      <x:c r="H494" s="99"/>
      <x:c r="I494" s="99"/>
      <x:c r="J494" s="100"/>
      <x:c r="K494" s="100"/>
      <x:c r="L494" s="99" t="str">
        <x:f>IFERROR(VLOOKUP(D494,'DAFTAR AKUN'!$A$5:$H$100,6,FALSE),"")</x:f>
      </x:c>
      <x:c r="M494" s="99"/>
      <x:c r="N494" s="99"/>
      <x:c r="O494" s="99"/>
      <x:c r="P494" s="99"/>
      <x:c r="Q494" s="101" t="str">
        <x:f>IF(B494="","",SUMIF($B$5:$B$1004,B494,$J$5:$J$1004)-SUMIF($B$5:$B$1004,B494,$K$5:$K$1004))</x:f>
      </x:c>
    </x:row>
    <x:row r="495">
      <x:c r="A495" s="98"/>
      <x:c r="B495" s="99"/>
      <x:c r="C495" s="99"/>
      <x:c r="D495" s="99"/>
      <x:c r="E495" s="80" t="str">
        <x:f>IFERROR(VLOOKUP(D495,'DAFTAR AKUN'!$A$5:$H$100,2,FALSE),"")</x:f>
      </x:c>
      <x:c r="F495" s="99"/>
      <x:c r="G495" s="99"/>
      <x:c r="H495" s="99"/>
      <x:c r="I495" s="99"/>
      <x:c r="J495" s="100"/>
      <x:c r="K495" s="100"/>
      <x:c r="L495" s="99" t="str">
        <x:f>IFERROR(VLOOKUP(D495,'DAFTAR AKUN'!$A$5:$H$100,6,FALSE),"")</x:f>
      </x:c>
      <x:c r="M495" s="99"/>
      <x:c r="N495" s="99"/>
      <x:c r="O495" s="99"/>
      <x:c r="P495" s="99"/>
      <x:c r="Q495" s="101" t="str">
        <x:f>IF(B495="","",SUMIF($B$5:$B$1004,B495,$J$5:$J$1004)-SUMIF($B$5:$B$1004,B495,$K$5:$K$1004))</x:f>
      </x:c>
    </x:row>
    <x:row r="496">
      <x:c r="A496" s="98"/>
      <x:c r="B496" s="99"/>
      <x:c r="C496" s="99"/>
      <x:c r="D496" s="99"/>
      <x:c r="E496" s="80" t="str">
        <x:f>IFERROR(VLOOKUP(D496,'DAFTAR AKUN'!$A$5:$H$100,2,FALSE),"")</x:f>
      </x:c>
      <x:c r="F496" s="99"/>
      <x:c r="G496" s="99"/>
      <x:c r="H496" s="99"/>
      <x:c r="I496" s="99"/>
      <x:c r="J496" s="100"/>
      <x:c r="K496" s="100"/>
      <x:c r="L496" s="99" t="str">
        <x:f>IFERROR(VLOOKUP(D496,'DAFTAR AKUN'!$A$5:$H$100,6,FALSE),"")</x:f>
      </x:c>
      <x:c r="M496" s="99"/>
      <x:c r="N496" s="99"/>
      <x:c r="O496" s="99"/>
      <x:c r="P496" s="99"/>
      <x:c r="Q496" s="101" t="str">
        <x:f>IF(B496="","",SUMIF($B$5:$B$1004,B496,$J$5:$J$1004)-SUMIF($B$5:$B$1004,B496,$K$5:$K$1004))</x:f>
      </x:c>
    </x:row>
    <x:row r="497">
      <x:c r="A497" s="98"/>
      <x:c r="B497" s="99"/>
      <x:c r="C497" s="99"/>
      <x:c r="D497" s="99"/>
      <x:c r="E497" s="80" t="str">
        <x:f>IFERROR(VLOOKUP(D497,'DAFTAR AKUN'!$A$5:$H$100,2,FALSE),"")</x:f>
      </x:c>
      <x:c r="F497" s="99"/>
      <x:c r="G497" s="99"/>
      <x:c r="H497" s="99"/>
      <x:c r="I497" s="99"/>
      <x:c r="J497" s="100"/>
      <x:c r="K497" s="100"/>
      <x:c r="L497" s="99" t="str">
        <x:f>IFERROR(VLOOKUP(D497,'DAFTAR AKUN'!$A$5:$H$100,6,FALSE),"")</x:f>
      </x:c>
      <x:c r="M497" s="99"/>
      <x:c r="N497" s="99"/>
      <x:c r="O497" s="99"/>
      <x:c r="P497" s="99"/>
      <x:c r="Q497" s="101" t="str">
        <x:f>IF(B497="","",SUMIF($B$5:$B$1004,B497,$J$5:$J$1004)-SUMIF($B$5:$B$1004,B497,$K$5:$K$1004))</x:f>
      </x:c>
    </x:row>
    <x:row r="498">
      <x:c r="A498" s="98"/>
      <x:c r="B498" s="99"/>
      <x:c r="C498" s="99"/>
      <x:c r="D498" s="99"/>
      <x:c r="E498" s="80" t="str">
        <x:f>IFERROR(VLOOKUP(D498,'DAFTAR AKUN'!$A$5:$H$100,2,FALSE),"")</x:f>
      </x:c>
      <x:c r="F498" s="99"/>
      <x:c r="G498" s="99"/>
      <x:c r="H498" s="99"/>
      <x:c r="I498" s="99"/>
      <x:c r="J498" s="100"/>
      <x:c r="K498" s="100"/>
      <x:c r="L498" s="99" t="str">
        <x:f>IFERROR(VLOOKUP(D498,'DAFTAR AKUN'!$A$5:$H$100,6,FALSE),"")</x:f>
      </x:c>
      <x:c r="M498" s="99"/>
      <x:c r="N498" s="99"/>
      <x:c r="O498" s="99"/>
      <x:c r="P498" s="99"/>
      <x:c r="Q498" s="101" t="str">
        <x:f>IF(B498="","",SUMIF($B$5:$B$1004,B498,$J$5:$J$1004)-SUMIF($B$5:$B$1004,B498,$K$5:$K$1004))</x:f>
      </x:c>
    </x:row>
    <x:row r="499">
      <x:c r="A499" s="98"/>
      <x:c r="B499" s="99"/>
      <x:c r="C499" s="99"/>
      <x:c r="D499" s="99"/>
      <x:c r="E499" s="80" t="str">
        <x:f>IFERROR(VLOOKUP(D499,'DAFTAR AKUN'!$A$5:$H$100,2,FALSE),"")</x:f>
      </x:c>
      <x:c r="F499" s="99"/>
      <x:c r="G499" s="99"/>
      <x:c r="H499" s="99"/>
      <x:c r="I499" s="99"/>
      <x:c r="J499" s="100"/>
      <x:c r="K499" s="100"/>
      <x:c r="L499" s="99" t="str">
        <x:f>IFERROR(VLOOKUP(D499,'DAFTAR AKUN'!$A$5:$H$100,6,FALSE),"")</x:f>
      </x:c>
      <x:c r="M499" s="99"/>
      <x:c r="N499" s="99"/>
      <x:c r="O499" s="99"/>
      <x:c r="P499" s="99"/>
      <x:c r="Q499" s="101" t="str">
        <x:f>IF(B499="","",SUMIF($B$5:$B$1004,B499,$J$5:$J$1004)-SUMIF($B$5:$B$1004,B499,$K$5:$K$1004))</x:f>
      </x:c>
    </x:row>
    <x:row r="500">
      <x:c r="A500" s="98"/>
      <x:c r="B500" s="99"/>
      <x:c r="C500" s="99"/>
      <x:c r="D500" s="99"/>
      <x:c r="E500" s="80" t="str">
        <x:f>IFERROR(VLOOKUP(D500,'DAFTAR AKUN'!$A$5:$H$100,2,FALSE),"")</x:f>
      </x:c>
      <x:c r="F500" s="99"/>
      <x:c r="G500" s="99"/>
      <x:c r="H500" s="99"/>
      <x:c r="I500" s="99"/>
      <x:c r="J500" s="100"/>
      <x:c r="K500" s="100"/>
      <x:c r="L500" s="99" t="str">
        <x:f>IFERROR(VLOOKUP(D500,'DAFTAR AKUN'!$A$5:$H$100,6,FALSE),"")</x:f>
      </x:c>
      <x:c r="M500" s="99"/>
      <x:c r="N500" s="99"/>
      <x:c r="O500" s="99"/>
      <x:c r="P500" s="99"/>
      <x:c r="Q500" s="101" t="str">
        <x:f>IF(B500="","",SUMIF($B$5:$B$1004,B500,$J$5:$J$1004)-SUMIF($B$5:$B$1004,B500,$K$5:$K$1004))</x:f>
      </x:c>
    </x:row>
    <x:row r="501">
      <x:c r="A501" s="98"/>
      <x:c r="B501" s="99"/>
      <x:c r="C501" s="99"/>
      <x:c r="D501" s="99"/>
      <x:c r="E501" s="80" t="str">
        <x:f>IFERROR(VLOOKUP(D501,'DAFTAR AKUN'!$A$5:$H$100,2,FALSE),"")</x:f>
      </x:c>
      <x:c r="F501" s="99"/>
      <x:c r="G501" s="99"/>
      <x:c r="H501" s="99"/>
      <x:c r="I501" s="99"/>
      <x:c r="J501" s="100"/>
      <x:c r="K501" s="100"/>
      <x:c r="L501" s="99" t="str">
        <x:f>IFERROR(VLOOKUP(D501,'DAFTAR AKUN'!$A$5:$H$100,6,FALSE),"")</x:f>
      </x:c>
      <x:c r="M501" s="99"/>
      <x:c r="N501" s="99"/>
      <x:c r="O501" s="99"/>
      <x:c r="P501" s="99"/>
      <x:c r="Q501" s="101" t="str">
        <x:f>IF(B501="","",SUMIF($B$5:$B$1004,B501,$J$5:$J$1004)-SUMIF($B$5:$B$1004,B501,$K$5:$K$1004))</x:f>
      </x:c>
    </x:row>
    <x:row r="502">
      <x:c r="A502" s="98"/>
      <x:c r="B502" s="99"/>
      <x:c r="C502" s="99"/>
      <x:c r="D502" s="99"/>
      <x:c r="E502" s="80" t="str">
        <x:f>IFERROR(VLOOKUP(D502,'DAFTAR AKUN'!$A$5:$H$100,2,FALSE),"")</x:f>
      </x:c>
      <x:c r="F502" s="99"/>
      <x:c r="G502" s="99"/>
      <x:c r="H502" s="99"/>
      <x:c r="I502" s="99"/>
      <x:c r="J502" s="100"/>
      <x:c r="K502" s="100"/>
      <x:c r="L502" s="99" t="str">
        <x:f>IFERROR(VLOOKUP(D502,'DAFTAR AKUN'!$A$5:$H$100,6,FALSE),"")</x:f>
      </x:c>
      <x:c r="M502" s="99"/>
      <x:c r="N502" s="99"/>
      <x:c r="O502" s="99"/>
      <x:c r="P502" s="99"/>
      <x:c r="Q502" s="101" t="str">
        <x:f>IF(B502="","",SUMIF($B$5:$B$1004,B502,$J$5:$J$1004)-SUMIF($B$5:$B$1004,B502,$K$5:$K$1004))</x:f>
      </x:c>
    </x:row>
    <x:row r="503">
      <x:c r="A503" s="98"/>
      <x:c r="B503" s="99"/>
      <x:c r="C503" s="99"/>
      <x:c r="D503" s="99"/>
      <x:c r="E503" s="80" t="str">
        <x:f>IFERROR(VLOOKUP(D503,'DAFTAR AKUN'!$A$5:$H$100,2,FALSE),"")</x:f>
      </x:c>
      <x:c r="F503" s="99"/>
      <x:c r="G503" s="99"/>
      <x:c r="H503" s="99"/>
      <x:c r="I503" s="99"/>
      <x:c r="J503" s="100"/>
      <x:c r="K503" s="100"/>
      <x:c r="L503" s="99" t="str">
        <x:f>IFERROR(VLOOKUP(D503,'DAFTAR AKUN'!$A$5:$H$100,6,FALSE),"")</x:f>
      </x:c>
      <x:c r="M503" s="99"/>
      <x:c r="N503" s="99"/>
      <x:c r="O503" s="99"/>
      <x:c r="P503" s="99"/>
      <x:c r="Q503" s="101" t="str">
        <x:f>IF(B503="","",SUMIF($B$5:$B$1004,B503,$J$5:$J$1004)-SUMIF($B$5:$B$1004,B503,$K$5:$K$1004))</x:f>
      </x:c>
    </x:row>
    <x:row r="504">
      <x:c r="A504" s="98"/>
      <x:c r="B504" s="99"/>
      <x:c r="C504" s="99"/>
      <x:c r="D504" s="99"/>
      <x:c r="E504" s="80" t="str">
        <x:f>IFERROR(VLOOKUP(D504,'DAFTAR AKUN'!$A$5:$H$100,2,FALSE),"")</x:f>
      </x:c>
      <x:c r="F504" s="99"/>
      <x:c r="G504" s="99"/>
      <x:c r="H504" s="99"/>
      <x:c r="I504" s="99"/>
      <x:c r="J504" s="100"/>
      <x:c r="K504" s="100"/>
      <x:c r="L504" s="99" t="str">
        <x:f>IFERROR(VLOOKUP(D504,'DAFTAR AKUN'!$A$5:$H$100,6,FALSE),"")</x:f>
      </x:c>
      <x:c r="M504" s="99"/>
      <x:c r="N504" s="99"/>
      <x:c r="O504" s="99"/>
      <x:c r="P504" s="99"/>
      <x:c r="Q504" s="101" t="str">
        <x:f>IF(B504="","",SUMIF($B$5:$B$1004,B504,$J$5:$J$1004)-SUMIF($B$5:$B$1004,B504,$K$5:$K$1004))</x:f>
      </x:c>
    </x:row>
    <x:row r="505">
      <x:c r="A505" s="98"/>
      <x:c r="B505" s="99"/>
      <x:c r="C505" s="99"/>
      <x:c r="D505" s="99"/>
      <x:c r="E505" s="80" t="str">
        <x:f>IFERROR(VLOOKUP(D505,'DAFTAR AKUN'!$A$5:$H$100,2,FALSE),"")</x:f>
      </x:c>
      <x:c r="F505" s="99"/>
      <x:c r="G505" s="99"/>
      <x:c r="H505" s="99"/>
      <x:c r="I505" s="99"/>
      <x:c r="J505" s="100"/>
      <x:c r="K505" s="100"/>
      <x:c r="L505" s="99" t="str">
        <x:f>IFERROR(VLOOKUP(D505,'DAFTAR AKUN'!$A$5:$H$100,6,FALSE),"")</x:f>
      </x:c>
      <x:c r="M505" s="99"/>
      <x:c r="N505" s="99"/>
      <x:c r="O505" s="99"/>
      <x:c r="P505" s="99"/>
      <x:c r="Q505" s="101" t="str">
        <x:f>IF(B505="","",SUMIF($B$5:$B$1004,B505,$J$5:$J$1004)-SUMIF($B$5:$B$1004,B505,$K$5:$K$1004))</x:f>
      </x:c>
    </x:row>
    <x:row r="506">
      <x:c r="A506" s="98"/>
      <x:c r="B506" s="99"/>
      <x:c r="C506" s="99"/>
      <x:c r="D506" s="99"/>
      <x:c r="E506" s="80" t="str">
        <x:f>IFERROR(VLOOKUP(D506,'DAFTAR AKUN'!$A$5:$H$100,2,FALSE),"")</x:f>
      </x:c>
      <x:c r="F506" s="99"/>
      <x:c r="G506" s="99"/>
      <x:c r="H506" s="99"/>
      <x:c r="I506" s="99"/>
      <x:c r="J506" s="100"/>
      <x:c r="K506" s="100"/>
      <x:c r="L506" s="99" t="str">
        <x:f>IFERROR(VLOOKUP(D506,'DAFTAR AKUN'!$A$5:$H$100,6,FALSE),"")</x:f>
      </x:c>
      <x:c r="M506" s="99"/>
      <x:c r="N506" s="99"/>
      <x:c r="O506" s="99"/>
      <x:c r="P506" s="99"/>
      <x:c r="Q506" s="101" t="str">
        <x:f>IF(B506="","",SUMIF($B$5:$B$1004,B506,$J$5:$J$1004)-SUMIF($B$5:$B$1004,B506,$K$5:$K$1004))</x:f>
      </x:c>
    </x:row>
    <x:row r="507">
      <x:c r="A507" s="98"/>
      <x:c r="B507" s="99"/>
      <x:c r="C507" s="99"/>
      <x:c r="D507" s="99"/>
      <x:c r="E507" s="80" t="str">
        <x:f>IFERROR(VLOOKUP(D507,'DAFTAR AKUN'!$A$5:$H$100,2,FALSE),"")</x:f>
      </x:c>
      <x:c r="F507" s="99"/>
      <x:c r="G507" s="99"/>
      <x:c r="H507" s="99"/>
      <x:c r="I507" s="99"/>
      <x:c r="J507" s="100"/>
      <x:c r="K507" s="100"/>
      <x:c r="L507" s="99" t="str">
        <x:f>IFERROR(VLOOKUP(D507,'DAFTAR AKUN'!$A$5:$H$100,6,FALSE),"")</x:f>
      </x:c>
      <x:c r="M507" s="99"/>
      <x:c r="N507" s="99"/>
      <x:c r="O507" s="99"/>
      <x:c r="P507" s="99"/>
      <x:c r="Q507" s="101" t="str">
        <x:f>IF(B507="","",SUMIF($B$5:$B$1004,B507,$J$5:$J$1004)-SUMIF($B$5:$B$1004,B507,$K$5:$K$1004))</x:f>
      </x:c>
    </x:row>
    <x:row r="508">
      <x:c r="A508" s="98"/>
      <x:c r="B508" s="99"/>
      <x:c r="C508" s="99"/>
      <x:c r="D508" s="99"/>
      <x:c r="E508" s="80" t="str">
        <x:f>IFERROR(VLOOKUP(D508,'DAFTAR AKUN'!$A$5:$H$100,2,FALSE),"")</x:f>
      </x:c>
      <x:c r="F508" s="99"/>
      <x:c r="G508" s="99"/>
      <x:c r="H508" s="99"/>
      <x:c r="I508" s="99"/>
      <x:c r="J508" s="100"/>
      <x:c r="K508" s="100"/>
      <x:c r="L508" s="99" t="str">
        <x:f>IFERROR(VLOOKUP(D508,'DAFTAR AKUN'!$A$5:$H$100,6,FALSE),"")</x:f>
      </x:c>
      <x:c r="M508" s="99"/>
      <x:c r="N508" s="99"/>
      <x:c r="O508" s="99"/>
      <x:c r="P508" s="99"/>
      <x:c r="Q508" s="101" t="str">
        <x:f>IF(B508="","",SUMIF($B$5:$B$1004,B508,$J$5:$J$1004)-SUMIF($B$5:$B$1004,B508,$K$5:$K$1004))</x:f>
      </x:c>
    </x:row>
    <x:row r="509">
      <x:c r="A509" s="98"/>
      <x:c r="B509" s="99"/>
      <x:c r="C509" s="99"/>
      <x:c r="D509" s="99"/>
      <x:c r="E509" s="80" t="str">
        <x:f>IFERROR(VLOOKUP(D509,'DAFTAR AKUN'!$A$5:$H$100,2,FALSE),"")</x:f>
      </x:c>
      <x:c r="F509" s="99"/>
      <x:c r="G509" s="99"/>
      <x:c r="H509" s="99"/>
      <x:c r="I509" s="99"/>
      <x:c r="J509" s="100"/>
      <x:c r="K509" s="100"/>
      <x:c r="L509" s="99" t="str">
        <x:f>IFERROR(VLOOKUP(D509,'DAFTAR AKUN'!$A$5:$H$100,6,FALSE),"")</x:f>
      </x:c>
      <x:c r="M509" s="99"/>
      <x:c r="N509" s="99"/>
      <x:c r="O509" s="99"/>
      <x:c r="P509" s="99"/>
      <x:c r="Q509" s="101" t="str">
        <x:f>IF(B509="","",SUMIF($B$5:$B$1004,B509,$J$5:$J$1004)-SUMIF($B$5:$B$1004,B509,$K$5:$K$1004))</x:f>
      </x:c>
    </x:row>
    <x:row r="510">
      <x:c r="A510" s="98"/>
      <x:c r="B510" s="99"/>
      <x:c r="C510" s="99"/>
      <x:c r="D510" s="99"/>
      <x:c r="E510" s="80" t="str">
        <x:f>IFERROR(VLOOKUP(D510,'DAFTAR AKUN'!$A$5:$H$100,2,FALSE),"")</x:f>
      </x:c>
      <x:c r="F510" s="99"/>
      <x:c r="G510" s="99"/>
      <x:c r="H510" s="99"/>
      <x:c r="I510" s="99"/>
      <x:c r="J510" s="100"/>
      <x:c r="K510" s="100"/>
      <x:c r="L510" s="99" t="str">
        <x:f>IFERROR(VLOOKUP(D510,'DAFTAR AKUN'!$A$5:$H$100,6,FALSE),"")</x:f>
      </x:c>
      <x:c r="M510" s="99"/>
      <x:c r="N510" s="99"/>
      <x:c r="O510" s="99"/>
      <x:c r="P510" s="99"/>
      <x:c r="Q510" s="101" t="str">
        <x:f>IF(B510="","",SUMIF($B$5:$B$1004,B510,$J$5:$J$1004)-SUMIF($B$5:$B$1004,B510,$K$5:$K$1004))</x:f>
      </x:c>
    </x:row>
    <x:row r="511">
      <x:c r="A511" s="98"/>
      <x:c r="B511" s="99"/>
      <x:c r="C511" s="99"/>
      <x:c r="D511" s="99"/>
      <x:c r="E511" s="80" t="str">
        <x:f>IFERROR(VLOOKUP(D511,'DAFTAR AKUN'!$A$5:$H$100,2,FALSE),"")</x:f>
      </x:c>
      <x:c r="F511" s="99"/>
      <x:c r="G511" s="99"/>
      <x:c r="H511" s="99"/>
      <x:c r="I511" s="99"/>
      <x:c r="J511" s="100"/>
      <x:c r="K511" s="100"/>
      <x:c r="L511" s="99" t="str">
        <x:f>IFERROR(VLOOKUP(D511,'DAFTAR AKUN'!$A$5:$H$100,6,FALSE),"")</x:f>
      </x:c>
      <x:c r="M511" s="99"/>
      <x:c r="N511" s="99"/>
      <x:c r="O511" s="99"/>
      <x:c r="P511" s="99"/>
      <x:c r="Q511" s="101" t="str">
        <x:f>IF(B511="","",SUMIF($B$5:$B$1004,B511,$J$5:$J$1004)-SUMIF($B$5:$B$1004,B511,$K$5:$K$1004))</x:f>
      </x:c>
    </x:row>
    <x:row r="512">
      <x:c r="A512" s="98"/>
      <x:c r="B512" s="99"/>
      <x:c r="C512" s="99"/>
      <x:c r="D512" s="99"/>
      <x:c r="E512" s="80" t="str">
        <x:f>IFERROR(VLOOKUP(D512,'DAFTAR AKUN'!$A$5:$H$100,2,FALSE),"")</x:f>
      </x:c>
      <x:c r="F512" s="99"/>
      <x:c r="G512" s="99"/>
      <x:c r="H512" s="99"/>
      <x:c r="I512" s="99"/>
      <x:c r="J512" s="100"/>
      <x:c r="K512" s="100"/>
      <x:c r="L512" s="99" t="str">
        <x:f>IFERROR(VLOOKUP(D512,'DAFTAR AKUN'!$A$5:$H$100,6,FALSE),"")</x:f>
      </x:c>
      <x:c r="M512" s="99"/>
      <x:c r="N512" s="99"/>
      <x:c r="O512" s="99"/>
      <x:c r="P512" s="99"/>
      <x:c r="Q512" s="101" t="str">
        <x:f>IF(B512="","",SUMIF($B$5:$B$1004,B512,$J$5:$J$1004)-SUMIF($B$5:$B$1004,B512,$K$5:$K$1004))</x:f>
      </x:c>
    </x:row>
    <x:row r="513">
      <x:c r="A513" s="98"/>
      <x:c r="B513" s="99"/>
      <x:c r="C513" s="99"/>
      <x:c r="D513" s="99"/>
      <x:c r="E513" s="80" t="str">
        <x:f>IFERROR(VLOOKUP(D513,'DAFTAR AKUN'!$A$5:$H$100,2,FALSE),"")</x:f>
      </x:c>
      <x:c r="F513" s="99"/>
      <x:c r="G513" s="99"/>
      <x:c r="H513" s="99"/>
      <x:c r="I513" s="99"/>
      <x:c r="J513" s="100"/>
      <x:c r="K513" s="100"/>
      <x:c r="L513" s="99" t="str">
        <x:f>IFERROR(VLOOKUP(D513,'DAFTAR AKUN'!$A$5:$H$100,6,FALSE),"")</x:f>
      </x:c>
      <x:c r="M513" s="99"/>
      <x:c r="N513" s="99"/>
      <x:c r="O513" s="99"/>
      <x:c r="P513" s="99"/>
      <x:c r="Q513" s="101" t="str">
        <x:f>IF(B513="","",SUMIF($B$5:$B$1004,B513,$J$5:$J$1004)-SUMIF($B$5:$B$1004,B513,$K$5:$K$1004))</x:f>
      </x:c>
    </x:row>
    <x:row r="514">
      <x:c r="A514" s="98"/>
      <x:c r="B514" s="99"/>
      <x:c r="C514" s="99"/>
      <x:c r="D514" s="99"/>
      <x:c r="E514" s="80" t="str">
        <x:f>IFERROR(VLOOKUP(D514,'DAFTAR AKUN'!$A$5:$H$100,2,FALSE),"")</x:f>
      </x:c>
      <x:c r="F514" s="99"/>
      <x:c r="G514" s="99"/>
      <x:c r="H514" s="99"/>
      <x:c r="I514" s="99"/>
      <x:c r="J514" s="100"/>
      <x:c r="K514" s="100"/>
      <x:c r="L514" s="99" t="str">
        <x:f>IFERROR(VLOOKUP(D514,'DAFTAR AKUN'!$A$5:$H$100,6,FALSE),"")</x:f>
      </x:c>
      <x:c r="M514" s="99"/>
      <x:c r="N514" s="99"/>
      <x:c r="O514" s="99"/>
      <x:c r="P514" s="99"/>
      <x:c r="Q514" s="101" t="str">
        <x:f>IF(B514="","",SUMIF($B$5:$B$1004,B514,$J$5:$J$1004)-SUMIF($B$5:$B$1004,B514,$K$5:$K$1004))</x:f>
      </x:c>
    </x:row>
    <x:row r="515">
      <x:c r="A515" s="98"/>
      <x:c r="B515" s="99"/>
      <x:c r="C515" s="99"/>
      <x:c r="D515" s="99"/>
      <x:c r="E515" s="80" t="str">
        <x:f>IFERROR(VLOOKUP(D515,'DAFTAR AKUN'!$A$5:$H$100,2,FALSE),"")</x:f>
      </x:c>
      <x:c r="F515" s="99"/>
      <x:c r="G515" s="99"/>
      <x:c r="H515" s="99"/>
      <x:c r="I515" s="99"/>
      <x:c r="J515" s="100"/>
      <x:c r="K515" s="100"/>
      <x:c r="L515" s="99" t="str">
        <x:f>IFERROR(VLOOKUP(D515,'DAFTAR AKUN'!$A$5:$H$100,6,FALSE),"")</x:f>
      </x:c>
      <x:c r="M515" s="99"/>
      <x:c r="N515" s="99"/>
      <x:c r="O515" s="99"/>
      <x:c r="P515" s="99"/>
      <x:c r="Q515" s="101" t="str">
        <x:f>IF(B515="","",SUMIF($B$5:$B$1004,B515,$J$5:$J$1004)-SUMIF($B$5:$B$1004,B515,$K$5:$K$1004))</x:f>
      </x:c>
    </x:row>
    <x:row r="516">
      <x:c r="A516" s="98"/>
      <x:c r="B516" s="99"/>
      <x:c r="C516" s="99"/>
      <x:c r="D516" s="99"/>
      <x:c r="E516" s="80" t="str">
        <x:f>IFERROR(VLOOKUP(D516,'DAFTAR AKUN'!$A$5:$H$100,2,FALSE),"")</x:f>
      </x:c>
      <x:c r="F516" s="99"/>
      <x:c r="G516" s="99"/>
      <x:c r="H516" s="99"/>
      <x:c r="I516" s="99"/>
      <x:c r="J516" s="100"/>
      <x:c r="K516" s="100"/>
      <x:c r="L516" s="99" t="str">
        <x:f>IFERROR(VLOOKUP(D516,'DAFTAR AKUN'!$A$5:$H$100,6,FALSE),"")</x:f>
      </x:c>
      <x:c r="M516" s="99"/>
      <x:c r="N516" s="99"/>
      <x:c r="O516" s="99"/>
      <x:c r="P516" s="99"/>
      <x:c r="Q516" s="101" t="str">
        <x:f>IF(B516="","",SUMIF($B$5:$B$1004,B516,$J$5:$J$1004)-SUMIF($B$5:$B$1004,B516,$K$5:$K$1004))</x:f>
      </x:c>
    </x:row>
    <x:row r="517">
      <x:c r="A517" s="98"/>
      <x:c r="B517" s="99"/>
      <x:c r="C517" s="99"/>
      <x:c r="D517" s="99"/>
      <x:c r="E517" s="80" t="str">
        <x:f>IFERROR(VLOOKUP(D517,'DAFTAR AKUN'!$A$5:$H$100,2,FALSE),"")</x:f>
      </x:c>
      <x:c r="F517" s="99"/>
      <x:c r="G517" s="99"/>
      <x:c r="H517" s="99"/>
      <x:c r="I517" s="99"/>
      <x:c r="J517" s="100"/>
      <x:c r="K517" s="100"/>
      <x:c r="L517" s="99" t="str">
        <x:f>IFERROR(VLOOKUP(D517,'DAFTAR AKUN'!$A$5:$H$100,6,FALSE),"")</x:f>
      </x:c>
      <x:c r="M517" s="99"/>
      <x:c r="N517" s="99"/>
      <x:c r="O517" s="99"/>
      <x:c r="P517" s="99"/>
      <x:c r="Q517" s="101" t="str">
        <x:f>IF(B517="","",SUMIF($B$5:$B$1004,B517,$J$5:$J$1004)-SUMIF($B$5:$B$1004,B517,$K$5:$K$1004))</x:f>
      </x:c>
    </x:row>
    <x:row r="518">
      <x:c r="A518" s="98"/>
      <x:c r="B518" s="99"/>
      <x:c r="C518" s="99"/>
      <x:c r="D518" s="99"/>
      <x:c r="E518" s="80" t="str">
        <x:f>IFERROR(VLOOKUP(D518,'DAFTAR AKUN'!$A$5:$H$100,2,FALSE),"")</x:f>
      </x:c>
      <x:c r="F518" s="99"/>
      <x:c r="G518" s="99"/>
      <x:c r="H518" s="99"/>
      <x:c r="I518" s="99"/>
      <x:c r="J518" s="100"/>
      <x:c r="K518" s="100"/>
      <x:c r="L518" s="99" t="str">
        <x:f>IFERROR(VLOOKUP(D518,'DAFTAR AKUN'!$A$5:$H$100,6,FALSE),"")</x:f>
      </x:c>
      <x:c r="M518" s="99"/>
      <x:c r="N518" s="99"/>
      <x:c r="O518" s="99"/>
      <x:c r="P518" s="99"/>
      <x:c r="Q518" s="101" t="str">
        <x:f>IF(B518="","",SUMIF($B$5:$B$1004,B518,$J$5:$J$1004)-SUMIF($B$5:$B$1004,B518,$K$5:$K$1004))</x:f>
      </x:c>
    </x:row>
    <x:row r="519">
      <x:c r="A519" s="98"/>
      <x:c r="B519" s="99"/>
      <x:c r="C519" s="99"/>
      <x:c r="D519" s="99"/>
      <x:c r="E519" s="80" t="str">
        <x:f>IFERROR(VLOOKUP(D519,'DAFTAR AKUN'!$A$5:$H$100,2,FALSE),"")</x:f>
      </x:c>
      <x:c r="F519" s="99"/>
      <x:c r="G519" s="99"/>
      <x:c r="H519" s="99"/>
      <x:c r="I519" s="99"/>
      <x:c r="J519" s="100"/>
      <x:c r="K519" s="100"/>
      <x:c r="L519" s="99" t="str">
        <x:f>IFERROR(VLOOKUP(D519,'DAFTAR AKUN'!$A$5:$H$100,6,FALSE),"")</x:f>
      </x:c>
      <x:c r="M519" s="99"/>
      <x:c r="N519" s="99"/>
      <x:c r="O519" s="99"/>
      <x:c r="P519" s="99"/>
      <x:c r="Q519" s="101" t="str">
        <x:f>IF(B519="","",SUMIF($B$5:$B$1004,B519,$J$5:$J$1004)-SUMIF($B$5:$B$1004,B519,$K$5:$K$1004))</x:f>
      </x:c>
    </x:row>
    <x:row r="520">
      <x:c r="A520" s="98"/>
      <x:c r="B520" s="99"/>
      <x:c r="C520" s="99"/>
      <x:c r="D520" s="99"/>
      <x:c r="E520" s="80" t="str">
        <x:f>IFERROR(VLOOKUP(D520,'DAFTAR AKUN'!$A$5:$H$100,2,FALSE),"")</x:f>
      </x:c>
      <x:c r="F520" s="99"/>
      <x:c r="G520" s="99"/>
      <x:c r="H520" s="99"/>
      <x:c r="I520" s="99"/>
      <x:c r="J520" s="100"/>
      <x:c r="K520" s="100"/>
      <x:c r="L520" s="99" t="str">
        <x:f>IFERROR(VLOOKUP(D520,'DAFTAR AKUN'!$A$5:$H$100,6,FALSE),"")</x:f>
      </x:c>
      <x:c r="M520" s="99"/>
      <x:c r="N520" s="99"/>
      <x:c r="O520" s="99"/>
      <x:c r="P520" s="99"/>
      <x:c r="Q520" s="101" t="str">
        <x:f>IF(B520="","",SUMIF($B$5:$B$1004,B520,$J$5:$J$1004)-SUMIF($B$5:$B$1004,B520,$K$5:$K$1004))</x:f>
      </x:c>
    </x:row>
    <x:row r="521">
      <x:c r="A521" s="98"/>
      <x:c r="B521" s="99"/>
      <x:c r="C521" s="99"/>
      <x:c r="D521" s="99"/>
      <x:c r="E521" s="80" t="str">
        <x:f>IFERROR(VLOOKUP(D521,'DAFTAR AKUN'!$A$5:$H$100,2,FALSE),"")</x:f>
      </x:c>
      <x:c r="F521" s="99"/>
      <x:c r="G521" s="99"/>
      <x:c r="H521" s="99"/>
      <x:c r="I521" s="99"/>
      <x:c r="J521" s="100"/>
      <x:c r="K521" s="100"/>
      <x:c r="L521" s="99" t="str">
        <x:f>IFERROR(VLOOKUP(D521,'DAFTAR AKUN'!$A$5:$H$100,6,FALSE),"")</x:f>
      </x:c>
      <x:c r="M521" s="99"/>
      <x:c r="N521" s="99"/>
      <x:c r="O521" s="99"/>
      <x:c r="P521" s="99"/>
      <x:c r="Q521" s="101" t="str">
        <x:f>IF(B521="","",SUMIF($B$5:$B$1004,B521,$J$5:$J$1004)-SUMIF($B$5:$B$1004,B521,$K$5:$K$1004))</x:f>
      </x:c>
    </x:row>
    <x:row r="522">
      <x:c r="A522" s="98"/>
      <x:c r="B522" s="99"/>
      <x:c r="C522" s="99"/>
      <x:c r="D522" s="99"/>
      <x:c r="E522" s="80" t="str">
        <x:f>IFERROR(VLOOKUP(D522,'DAFTAR AKUN'!$A$5:$H$100,2,FALSE),"")</x:f>
      </x:c>
      <x:c r="F522" s="99"/>
      <x:c r="G522" s="99"/>
      <x:c r="H522" s="99"/>
      <x:c r="I522" s="99"/>
      <x:c r="J522" s="100"/>
      <x:c r="K522" s="100"/>
      <x:c r="L522" s="99" t="str">
        <x:f>IFERROR(VLOOKUP(D522,'DAFTAR AKUN'!$A$5:$H$100,6,FALSE),"")</x:f>
      </x:c>
      <x:c r="M522" s="99"/>
      <x:c r="N522" s="99"/>
      <x:c r="O522" s="99"/>
      <x:c r="P522" s="99"/>
      <x:c r="Q522" s="101" t="str">
        <x:f>IF(B522="","",SUMIF($B$5:$B$1004,B522,$J$5:$J$1004)-SUMIF($B$5:$B$1004,B522,$K$5:$K$1004))</x:f>
      </x:c>
    </x:row>
    <x:row r="523">
      <x:c r="A523" s="98"/>
      <x:c r="B523" s="99"/>
      <x:c r="C523" s="99"/>
      <x:c r="D523" s="99"/>
      <x:c r="E523" s="80" t="str">
        <x:f>IFERROR(VLOOKUP(D523,'DAFTAR AKUN'!$A$5:$H$100,2,FALSE),"")</x:f>
      </x:c>
      <x:c r="F523" s="99"/>
      <x:c r="G523" s="99"/>
      <x:c r="H523" s="99"/>
      <x:c r="I523" s="99"/>
      <x:c r="J523" s="100"/>
      <x:c r="K523" s="100"/>
      <x:c r="L523" s="99" t="str">
        <x:f>IFERROR(VLOOKUP(D523,'DAFTAR AKUN'!$A$5:$H$100,6,FALSE),"")</x:f>
      </x:c>
      <x:c r="M523" s="99"/>
      <x:c r="N523" s="99"/>
      <x:c r="O523" s="99"/>
      <x:c r="P523" s="99"/>
      <x:c r="Q523" s="101" t="str">
        <x:f>IF(B523="","",SUMIF($B$5:$B$1004,B523,$J$5:$J$1004)-SUMIF($B$5:$B$1004,B523,$K$5:$K$1004))</x:f>
      </x:c>
    </x:row>
    <x:row r="524">
      <x:c r="A524" s="98"/>
      <x:c r="B524" s="99"/>
      <x:c r="C524" s="99"/>
      <x:c r="D524" s="99"/>
      <x:c r="E524" s="80" t="str">
        <x:f>IFERROR(VLOOKUP(D524,'DAFTAR AKUN'!$A$5:$H$100,2,FALSE),"")</x:f>
      </x:c>
      <x:c r="F524" s="99"/>
      <x:c r="G524" s="99"/>
      <x:c r="H524" s="99"/>
      <x:c r="I524" s="99"/>
      <x:c r="J524" s="100"/>
      <x:c r="K524" s="100"/>
      <x:c r="L524" s="99" t="str">
        <x:f>IFERROR(VLOOKUP(D524,'DAFTAR AKUN'!$A$5:$H$100,6,FALSE),"")</x:f>
      </x:c>
      <x:c r="M524" s="99"/>
      <x:c r="N524" s="99"/>
      <x:c r="O524" s="99"/>
      <x:c r="P524" s="99"/>
      <x:c r="Q524" s="101" t="str">
        <x:f>IF(B524="","",SUMIF($B$5:$B$1004,B524,$J$5:$J$1004)-SUMIF($B$5:$B$1004,B524,$K$5:$K$1004))</x:f>
      </x:c>
    </x:row>
    <x:row r="525">
      <x:c r="A525" s="98"/>
      <x:c r="B525" s="99"/>
      <x:c r="C525" s="99"/>
      <x:c r="D525" s="99"/>
      <x:c r="E525" s="80" t="str">
        <x:f>IFERROR(VLOOKUP(D525,'DAFTAR AKUN'!$A$5:$H$100,2,FALSE),"")</x:f>
      </x:c>
      <x:c r="F525" s="99"/>
      <x:c r="G525" s="99"/>
      <x:c r="H525" s="99"/>
      <x:c r="I525" s="99"/>
      <x:c r="J525" s="100"/>
      <x:c r="K525" s="100"/>
      <x:c r="L525" s="99" t="str">
        <x:f>IFERROR(VLOOKUP(D525,'DAFTAR AKUN'!$A$5:$H$100,6,FALSE),"")</x:f>
      </x:c>
      <x:c r="M525" s="99"/>
      <x:c r="N525" s="99"/>
      <x:c r="O525" s="99"/>
      <x:c r="P525" s="99"/>
      <x:c r="Q525" s="101" t="str">
        <x:f>IF(B525="","",SUMIF($B$5:$B$1004,B525,$J$5:$J$1004)-SUMIF($B$5:$B$1004,B525,$K$5:$K$1004))</x:f>
      </x:c>
    </x:row>
    <x:row r="526">
      <x:c r="A526" s="98"/>
      <x:c r="B526" s="99"/>
      <x:c r="C526" s="99"/>
      <x:c r="D526" s="99"/>
      <x:c r="E526" s="80" t="str">
        <x:f>IFERROR(VLOOKUP(D526,'DAFTAR AKUN'!$A$5:$H$100,2,FALSE),"")</x:f>
      </x:c>
      <x:c r="F526" s="99"/>
      <x:c r="G526" s="99"/>
      <x:c r="H526" s="99"/>
      <x:c r="I526" s="99"/>
      <x:c r="J526" s="100"/>
      <x:c r="K526" s="100"/>
      <x:c r="L526" s="99" t="str">
        <x:f>IFERROR(VLOOKUP(D526,'DAFTAR AKUN'!$A$5:$H$100,6,FALSE),"")</x:f>
      </x:c>
      <x:c r="M526" s="99"/>
      <x:c r="N526" s="99"/>
      <x:c r="O526" s="99"/>
      <x:c r="P526" s="99"/>
      <x:c r="Q526" s="101" t="str">
        <x:f>IF(B526="","",SUMIF($B$5:$B$1004,B526,$J$5:$J$1004)-SUMIF($B$5:$B$1004,B526,$K$5:$K$1004))</x:f>
      </x:c>
    </x:row>
    <x:row r="527">
      <x:c r="A527" s="98"/>
      <x:c r="B527" s="99"/>
      <x:c r="C527" s="99"/>
      <x:c r="D527" s="99"/>
      <x:c r="E527" s="80" t="str">
        <x:f>IFERROR(VLOOKUP(D527,'DAFTAR AKUN'!$A$5:$H$100,2,FALSE),"")</x:f>
      </x:c>
      <x:c r="F527" s="99"/>
      <x:c r="G527" s="99"/>
      <x:c r="H527" s="99"/>
      <x:c r="I527" s="99"/>
      <x:c r="J527" s="100"/>
      <x:c r="K527" s="100"/>
      <x:c r="L527" s="99" t="str">
        <x:f>IFERROR(VLOOKUP(D527,'DAFTAR AKUN'!$A$5:$H$100,6,FALSE),"")</x:f>
      </x:c>
      <x:c r="M527" s="99"/>
      <x:c r="N527" s="99"/>
      <x:c r="O527" s="99"/>
      <x:c r="P527" s="99"/>
      <x:c r="Q527" s="101" t="str">
        <x:f>IF(B527="","",SUMIF($B$5:$B$1004,B527,$J$5:$J$1004)-SUMIF($B$5:$B$1004,B527,$K$5:$K$1004))</x:f>
      </x:c>
    </x:row>
    <x:row r="528">
      <x:c r="A528" s="98"/>
      <x:c r="B528" s="99"/>
      <x:c r="C528" s="99"/>
      <x:c r="D528" s="99"/>
      <x:c r="E528" s="80" t="str">
        <x:f>IFERROR(VLOOKUP(D528,'DAFTAR AKUN'!$A$5:$H$100,2,FALSE),"")</x:f>
      </x:c>
      <x:c r="F528" s="99"/>
      <x:c r="G528" s="99"/>
      <x:c r="H528" s="99"/>
      <x:c r="I528" s="99"/>
      <x:c r="J528" s="100"/>
      <x:c r="K528" s="100"/>
      <x:c r="L528" s="99" t="str">
        <x:f>IFERROR(VLOOKUP(D528,'DAFTAR AKUN'!$A$5:$H$100,6,FALSE),"")</x:f>
      </x:c>
      <x:c r="M528" s="99"/>
      <x:c r="N528" s="99"/>
      <x:c r="O528" s="99"/>
      <x:c r="P528" s="99"/>
      <x:c r="Q528" s="101" t="str">
        <x:f>IF(B528="","",SUMIF($B$5:$B$1004,B528,$J$5:$J$1004)-SUMIF($B$5:$B$1004,B528,$K$5:$K$1004))</x:f>
      </x:c>
    </x:row>
    <x:row r="529">
      <x:c r="A529" s="98"/>
      <x:c r="B529" s="99"/>
      <x:c r="C529" s="99"/>
      <x:c r="D529" s="99"/>
      <x:c r="E529" s="80" t="str">
        <x:f>IFERROR(VLOOKUP(D529,'DAFTAR AKUN'!$A$5:$H$100,2,FALSE),"")</x:f>
      </x:c>
      <x:c r="F529" s="99"/>
      <x:c r="G529" s="99"/>
      <x:c r="H529" s="99"/>
      <x:c r="I529" s="99"/>
      <x:c r="J529" s="100"/>
      <x:c r="K529" s="100"/>
      <x:c r="L529" s="99" t="str">
        <x:f>IFERROR(VLOOKUP(D529,'DAFTAR AKUN'!$A$5:$H$100,6,FALSE),"")</x:f>
      </x:c>
      <x:c r="M529" s="99"/>
      <x:c r="N529" s="99"/>
      <x:c r="O529" s="99"/>
      <x:c r="P529" s="99"/>
      <x:c r="Q529" s="101" t="str">
        <x:f>IF(B529="","",SUMIF($B$5:$B$1004,B529,$J$5:$J$1004)-SUMIF($B$5:$B$1004,B529,$K$5:$K$1004))</x:f>
      </x:c>
    </x:row>
    <x:row r="530">
      <x:c r="A530" s="98"/>
      <x:c r="B530" s="99"/>
      <x:c r="C530" s="99"/>
      <x:c r="D530" s="99"/>
      <x:c r="E530" s="80" t="str">
        <x:f>IFERROR(VLOOKUP(D530,'DAFTAR AKUN'!$A$5:$H$100,2,FALSE),"")</x:f>
      </x:c>
      <x:c r="F530" s="99"/>
      <x:c r="G530" s="99"/>
      <x:c r="H530" s="99"/>
      <x:c r="I530" s="99"/>
      <x:c r="J530" s="100"/>
      <x:c r="K530" s="100"/>
      <x:c r="L530" s="99" t="str">
        <x:f>IFERROR(VLOOKUP(D530,'DAFTAR AKUN'!$A$5:$H$100,6,FALSE),"")</x:f>
      </x:c>
      <x:c r="M530" s="99"/>
      <x:c r="N530" s="99"/>
      <x:c r="O530" s="99"/>
      <x:c r="P530" s="99"/>
      <x:c r="Q530" s="101" t="str">
        <x:f>IF(B530="","",SUMIF($B$5:$B$1004,B530,$J$5:$J$1004)-SUMIF($B$5:$B$1004,B530,$K$5:$K$1004))</x:f>
      </x:c>
    </x:row>
    <x:row r="531">
      <x:c r="A531" s="98"/>
      <x:c r="B531" s="99"/>
      <x:c r="C531" s="99"/>
      <x:c r="D531" s="99"/>
      <x:c r="E531" s="80" t="str">
        <x:f>IFERROR(VLOOKUP(D531,'DAFTAR AKUN'!$A$5:$H$100,2,FALSE),"")</x:f>
      </x:c>
      <x:c r="F531" s="99"/>
      <x:c r="G531" s="99"/>
      <x:c r="H531" s="99"/>
      <x:c r="I531" s="99"/>
      <x:c r="J531" s="100"/>
      <x:c r="K531" s="100"/>
      <x:c r="L531" s="99" t="str">
        <x:f>IFERROR(VLOOKUP(D531,'DAFTAR AKUN'!$A$5:$H$100,6,FALSE),"")</x:f>
      </x:c>
      <x:c r="M531" s="99"/>
      <x:c r="N531" s="99"/>
      <x:c r="O531" s="99"/>
      <x:c r="P531" s="99"/>
      <x:c r="Q531" s="101" t="str">
        <x:f>IF(B531="","",SUMIF($B$5:$B$1004,B531,$J$5:$J$1004)-SUMIF($B$5:$B$1004,B531,$K$5:$K$1004))</x:f>
      </x:c>
    </x:row>
    <x:row r="532">
      <x:c r="A532" s="98"/>
      <x:c r="B532" s="99"/>
      <x:c r="C532" s="99"/>
      <x:c r="D532" s="99"/>
      <x:c r="E532" s="80" t="str">
        <x:f>IFERROR(VLOOKUP(D532,'DAFTAR AKUN'!$A$5:$H$100,2,FALSE),"")</x:f>
      </x:c>
      <x:c r="F532" s="99"/>
      <x:c r="G532" s="99"/>
      <x:c r="H532" s="99"/>
      <x:c r="I532" s="99"/>
      <x:c r="J532" s="100"/>
      <x:c r="K532" s="100"/>
      <x:c r="L532" s="99" t="str">
        <x:f>IFERROR(VLOOKUP(D532,'DAFTAR AKUN'!$A$5:$H$100,6,FALSE),"")</x:f>
      </x:c>
      <x:c r="M532" s="99"/>
      <x:c r="N532" s="99"/>
      <x:c r="O532" s="99"/>
      <x:c r="P532" s="99"/>
      <x:c r="Q532" s="101" t="str">
        <x:f>IF(B532="","",SUMIF($B$5:$B$1004,B532,$J$5:$J$1004)-SUMIF($B$5:$B$1004,B532,$K$5:$K$1004))</x:f>
      </x:c>
    </x:row>
    <x:row r="533">
      <x:c r="A533" s="98"/>
      <x:c r="B533" s="99"/>
      <x:c r="C533" s="99"/>
      <x:c r="D533" s="99"/>
      <x:c r="E533" s="80" t="str">
        <x:f>IFERROR(VLOOKUP(D533,'DAFTAR AKUN'!$A$5:$H$100,2,FALSE),"")</x:f>
      </x:c>
      <x:c r="F533" s="99"/>
      <x:c r="G533" s="99"/>
      <x:c r="H533" s="99"/>
      <x:c r="I533" s="99"/>
      <x:c r="J533" s="100"/>
      <x:c r="K533" s="100"/>
      <x:c r="L533" s="99" t="str">
        <x:f>IFERROR(VLOOKUP(D533,'DAFTAR AKUN'!$A$5:$H$100,6,FALSE),"")</x:f>
      </x:c>
      <x:c r="M533" s="99"/>
      <x:c r="N533" s="99"/>
      <x:c r="O533" s="99"/>
      <x:c r="P533" s="99"/>
      <x:c r="Q533" s="101" t="str">
        <x:f>IF(B533="","",SUMIF($B$5:$B$1004,B533,$J$5:$J$1004)-SUMIF($B$5:$B$1004,B533,$K$5:$K$1004))</x:f>
      </x:c>
    </x:row>
    <x:row r="534">
      <x:c r="A534" s="98"/>
      <x:c r="B534" s="99"/>
      <x:c r="C534" s="99"/>
      <x:c r="D534" s="99"/>
      <x:c r="E534" s="80" t="str">
        <x:f>IFERROR(VLOOKUP(D534,'DAFTAR AKUN'!$A$5:$H$100,2,FALSE),"")</x:f>
      </x:c>
      <x:c r="F534" s="99"/>
      <x:c r="G534" s="99"/>
      <x:c r="H534" s="99"/>
      <x:c r="I534" s="99"/>
      <x:c r="J534" s="100"/>
      <x:c r="K534" s="100"/>
      <x:c r="L534" s="99" t="str">
        <x:f>IFERROR(VLOOKUP(D534,'DAFTAR AKUN'!$A$5:$H$100,6,FALSE),"")</x:f>
      </x:c>
      <x:c r="M534" s="99"/>
      <x:c r="N534" s="99"/>
      <x:c r="O534" s="99"/>
      <x:c r="P534" s="99"/>
      <x:c r="Q534" s="101" t="str">
        <x:f>IF(B534="","",SUMIF($B$5:$B$1004,B534,$J$5:$J$1004)-SUMIF($B$5:$B$1004,B534,$K$5:$K$1004))</x:f>
      </x:c>
    </x:row>
    <x:row r="535">
      <x:c r="A535" s="98"/>
      <x:c r="B535" s="99"/>
      <x:c r="C535" s="99"/>
      <x:c r="D535" s="99"/>
      <x:c r="E535" s="80" t="str">
        <x:f>IFERROR(VLOOKUP(D535,'DAFTAR AKUN'!$A$5:$H$100,2,FALSE),"")</x:f>
      </x:c>
      <x:c r="F535" s="99"/>
      <x:c r="G535" s="99"/>
      <x:c r="H535" s="99"/>
      <x:c r="I535" s="99"/>
      <x:c r="J535" s="100"/>
      <x:c r="K535" s="100"/>
      <x:c r="L535" s="99" t="str">
        <x:f>IFERROR(VLOOKUP(D535,'DAFTAR AKUN'!$A$5:$H$100,6,FALSE),"")</x:f>
      </x:c>
      <x:c r="M535" s="99"/>
      <x:c r="N535" s="99"/>
      <x:c r="O535" s="99"/>
      <x:c r="P535" s="99"/>
      <x:c r="Q535" s="101" t="str">
        <x:f>IF(B535="","",SUMIF($B$5:$B$1004,B535,$J$5:$J$1004)-SUMIF($B$5:$B$1004,B535,$K$5:$K$1004))</x:f>
      </x:c>
    </x:row>
    <x:row r="536">
      <x:c r="A536" s="98"/>
      <x:c r="B536" s="99"/>
      <x:c r="C536" s="99"/>
      <x:c r="D536" s="99"/>
      <x:c r="E536" s="80" t="str">
        <x:f>IFERROR(VLOOKUP(D536,'DAFTAR AKUN'!$A$5:$H$100,2,FALSE),"")</x:f>
      </x:c>
      <x:c r="F536" s="99"/>
      <x:c r="G536" s="99"/>
      <x:c r="H536" s="99"/>
      <x:c r="I536" s="99"/>
      <x:c r="J536" s="100"/>
      <x:c r="K536" s="100"/>
      <x:c r="L536" s="99" t="str">
        <x:f>IFERROR(VLOOKUP(D536,'DAFTAR AKUN'!$A$5:$H$100,6,FALSE),"")</x:f>
      </x:c>
      <x:c r="M536" s="99"/>
      <x:c r="N536" s="99"/>
      <x:c r="O536" s="99"/>
      <x:c r="P536" s="99"/>
      <x:c r="Q536" s="101" t="str">
        <x:f>IF(B536="","",SUMIF($B$5:$B$1004,B536,$J$5:$J$1004)-SUMIF($B$5:$B$1004,B536,$K$5:$K$1004))</x:f>
      </x:c>
    </x:row>
    <x:row r="537">
      <x:c r="A537" s="98"/>
      <x:c r="B537" s="99"/>
      <x:c r="C537" s="99"/>
      <x:c r="D537" s="99"/>
      <x:c r="E537" s="80" t="str">
        <x:f>IFERROR(VLOOKUP(D537,'DAFTAR AKUN'!$A$5:$H$100,2,FALSE),"")</x:f>
      </x:c>
      <x:c r="F537" s="99"/>
      <x:c r="G537" s="99"/>
      <x:c r="H537" s="99"/>
      <x:c r="I537" s="99"/>
      <x:c r="J537" s="100"/>
      <x:c r="K537" s="100"/>
      <x:c r="L537" s="99" t="str">
        <x:f>IFERROR(VLOOKUP(D537,'DAFTAR AKUN'!$A$5:$H$100,6,FALSE),"")</x:f>
      </x:c>
      <x:c r="M537" s="99"/>
      <x:c r="N537" s="99"/>
      <x:c r="O537" s="99"/>
      <x:c r="P537" s="99"/>
      <x:c r="Q537" s="101" t="str">
        <x:f>IF(B537="","",SUMIF($B$5:$B$1004,B537,$J$5:$J$1004)-SUMIF($B$5:$B$1004,B537,$K$5:$K$1004))</x:f>
      </x:c>
    </x:row>
    <x:row r="538">
      <x:c r="A538" s="98"/>
      <x:c r="B538" s="99"/>
      <x:c r="C538" s="99"/>
      <x:c r="D538" s="99"/>
      <x:c r="E538" s="80" t="str">
        <x:f>IFERROR(VLOOKUP(D538,'DAFTAR AKUN'!$A$5:$H$100,2,FALSE),"")</x:f>
      </x:c>
      <x:c r="F538" s="99"/>
      <x:c r="G538" s="99"/>
      <x:c r="H538" s="99"/>
      <x:c r="I538" s="99"/>
      <x:c r="J538" s="100"/>
      <x:c r="K538" s="100"/>
      <x:c r="L538" s="99" t="str">
        <x:f>IFERROR(VLOOKUP(D538,'DAFTAR AKUN'!$A$5:$H$100,6,FALSE),"")</x:f>
      </x:c>
      <x:c r="M538" s="99"/>
      <x:c r="N538" s="99"/>
      <x:c r="O538" s="99"/>
      <x:c r="P538" s="99"/>
      <x:c r="Q538" s="101" t="str">
        <x:f>IF(B538="","",SUMIF($B$5:$B$1004,B538,$J$5:$J$1004)-SUMIF($B$5:$B$1004,B538,$K$5:$K$1004))</x:f>
      </x:c>
    </x:row>
    <x:row r="539">
      <x:c r="A539" s="98"/>
      <x:c r="B539" s="99"/>
      <x:c r="C539" s="99"/>
      <x:c r="D539" s="99"/>
      <x:c r="E539" s="80" t="str">
        <x:f>IFERROR(VLOOKUP(D539,'DAFTAR AKUN'!$A$5:$H$100,2,FALSE),"")</x:f>
      </x:c>
      <x:c r="F539" s="99"/>
      <x:c r="G539" s="99"/>
      <x:c r="H539" s="99"/>
      <x:c r="I539" s="99"/>
      <x:c r="J539" s="100"/>
      <x:c r="K539" s="100"/>
      <x:c r="L539" s="99" t="str">
        <x:f>IFERROR(VLOOKUP(D539,'DAFTAR AKUN'!$A$5:$H$100,6,FALSE),"")</x:f>
      </x:c>
      <x:c r="M539" s="99"/>
      <x:c r="N539" s="99"/>
      <x:c r="O539" s="99"/>
      <x:c r="P539" s="99"/>
      <x:c r="Q539" s="101" t="str">
        <x:f>IF(B539="","",SUMIF($B$5:$B$1004,B539,$J$5:$J$1004)-SUMIF($B$5:$B$1004,B539,$K$5:$K$1004))</x:f>
      </x:c>
    </x:row>
    <x:row r="540">
      <x:c r="A540" s="98"/>
      <x:c r="B540" s="99"/>
      <x:c r="C540" s="99"/>
      <x:c r="D540" s="99"/>
      <x:c r="E540" s="80" t="str">
        <x:f>IFERROR(VLOOKUP(D540,'DAFTAR AKUN'!$A$5:$H$100,2,FALSE),"")</x:f>
      </x:c>
      <x:c r="F540" s="99"/>
      <x:c r="G540" s="99"/>
      <x:c r="H540" s="99"/>
      <x:c r="I540" s="99"/>
      <x:c r="J540" s="100"/>
      <x:c r="K540" s="100"/>
      <x:c r="L540" s="99" t="str">
        <x:f>IFERROR(VLOOKUP(D540,'DAFTAR AKUN'!$A$5:$H$100,6,FALSE),"")</x:f>
      </x:c>
      <x:c r="M540" s="99"/>
      <x:c r="N540" s="99"/>
      <x:c r="O540" s="99"/>
      <x:c r="P540" s="99"/>
      <x:c r="Q540" s="101" t="str">
        <x:f>IF(B540="","",SUMIF($B$5:$B$1004,B540,$J$5:$J$1004)-SUMIF($B$5:$B$1004,B540,$K$5:$K$1004))</x:f>
      </x:c>
    </x:row>
    <x:row r="541">
      <x:c r="A541" s="98"/>
      <x:c r="B541" s="99"/>
      <x:c r="C541" s="99"/>
      <x:c r="D541" s="99"/>
      <x:c r="E541" s="80" t="str">
        <x:f>IFERROR(VLOOKUP(D541,'DAFTAR AKUN'!$A$5:$H$100,2,FALSE),"")</x:f>
      </x:c>
      <x:c r="F541" s="99"/>
      <x:c r="G541" s="99"/>
      <x:c r="H541" s="99"/>
      <x:c r="I541" s="99"/>
      <x:c r="J541" s="100"/>
      <x:c r="K541" s="100"/>
      <x:c r="L541" s="99" t="str">
        <x:f>IFERROR(VLOOKUP(D541,'DAFTAR AKUN'!$A$5:$H$100,6,FALSE),"")</x:f>
      </x:c>
      <x:c r="M541" s="99"/>
      <x:c r="N541" s="99"/>
      <x:c r="O541" s="99"/>
      <x:c r="P541" s="99"/>
      <x:c r="Q541" s="101" t="str">
        <x:f>IF(B541="","",SUMIF($B$5:$B$1004,B541,$J$5:$J$1004)-SUMIF($B$5:$B$1004,B541,$K$5:$K$1004))</x:f>
      </x:c>
    </x:row>
    <x:row r="542">
      <x:c r="A542" s="98"/>
      <x:c r="B542" s="99"/>
      <x:c r="C542" s="99"/>
      <x:c r="D542" s="99"/>
      <x:c r="E542" s="80" t="str">
        <x:f>IFERROR(VLOOKUP(D542,'DAFTAR AKUN'!$A$5:$H$100,2,FALSE),"")</x:f>
      </x:c>
      <x:c r="F542" s="99"/>
      <x:c r="G542" s="99"/>
      <x:c r="H542" s="99"/>
      <x:c r="I542" s="99"/>
      <x:c r="J542" s="100"/>
      <x:c r="K542" s="100"/>
      <x:c r="L542" s="99" t="str">
        <x:f>IFERROR(VLOOKUP(D542,'DAFTAR AKUN'!$A$5:$H$100,6,FALSE),"")</x:f>
      </x:c>
      <x:c r="M542" s="99"/>
      <x:c r="N542" s="99"/>
      <x:c r="O542" s="99"/>
      <x:c r="P542" s="99"/>
      <x:c r="Q542" s="101" t="str">
        <x:f>IF(B542="","",SUMIF($B$5:$B$1004,B542,$J$5:$J$1004)-SUMIF($B$5:$B$1004,B542,$K$5:$K$1004))</x:f>
      </x:c>
    </x:row>
    <x:row r="543">
      <x:c r="A543" s="98"/>
      <x:c r="B543" s="99"/>
      <x:c r="C543" s="99"/>
      <x:c r="D543" s="99"/>
      <x:c r="E543" s="80" t="str">
        <x:f>IFERROR(VLOOKUP(D543,'DAFTAR AKUN'!$A$5:$H$100,2,FALSE),"")</x:f>
      </x:c>
      <x:c r="F543" s="99"/>
      <x:c r="G543" s="99"/>
      <x:c r="H543" s="99"/>
      <x:c r="I543" s="99"/>
      <x:c r="J543" s="100"/>
      <x:c r="K543" s="100"/>
      <x:c r="L543" s="99" t="str">
        <x:f>IFERROR(VLOOKUP(D543,'DAFTAR AKUN'!$A$5:$H$100,6,FALSE),"")</x:f>
      </x:c>
      <x:c r="M543" s="99"/>
      <x:c r="N543" s="99"/>
      <x:c r="O543" s="99"/>
      <x:c r="P543" s="99"/>
      <x:c r="Q543" s="101" t="str">
        <x:f>IF(B543="","",SUMIF($B$5:$B$1004,B543,$J$5:$J$1004)-SUMIF($B$5:$B$1004,B543,$K$5:$K$1004))</x:f>
      </x:c>
    </x:row>
    <x:row r="544">
      <x:c r="A544" s="98"/>
      <x:c r="B544" s="99"/>
      <x:c r="C544" s="99"/>
      <x:c r="D544" s="99"/>
      <x:c r="E544" s="80" t="str">
        <x:f>IFERROR(VLOOKUP(D544,'DAFTAR AKUN'!$A$5:$H$100,2,FALSE),"")</x:f>
      </x:c>
      <x:c r="F544" s="99"/>
      <x:c r="G544" s="99"/>
      <x:c r="H544" s="99"/>
      <x:c r="I544" s="99"/>
      <x:c r="J544" s="100"/>
      <x:c r="K544" s="100"/>
      <x:c r="L544" s="99" t="str">
        <x:f>IFERROR(VLOOKUP(D544,'DAFTAR AKUN'!$A$5:$H$100,6,FALSE),"")</x:f>
      </x:c>
      <x:c r="M544" s="99"/>
      <x:c r="N544" s="99"/>
      <x:c r="O544" s="99"/>
      <x:c r="P544" s="99"/>
      <x:c r="Q544" s="101" t="str">
        <x:f>IF(B544="","",SUMIF($B$5:$B$1004,B544,$J$5:$J$1004)-SUMIF($B$5:$B$1004,B544,$K$5:$K$1004))</x:f>
      </x:c>
    </x:row>
    <x:row r="545">
      <x:c r="A545" s="98"/>
      <x:c r="B545" s="99"/>
      <x:c r="C545" s="99"/>
      <x:c r="D545" s="99"/>
      <x:c r="E545" s="80" t="str">
        <x:f>IFERROR(VLOOKUP(D545,'DAFTAR AKUN'!$A$5:$H$100,2,FALSE),"")</x:f>
      </x:c>
      <x:c r="F545" s="99"/>
      <x:c r="G545" s="99"/>
      <x:c r="H545" s="99"/>
      <x:c r="I545" s="99"/>
      <x:c r="J545" s="100"/>
      <x:c r="K545" s="100"/>
      <x:c r="L545" s="99" t="str">
        <x:f>IFERROR(VLOOKUP(D545,'DAFTAR AKUN'!$A$5:$H$100,6,FALSE),"")</x:f>
      </x:c>
      <x:c r="M545" s="99"/>
      <x:c r="N545" s="99"/>
      <x:c r="O545" s="99"/>
      <x:c r="P545" s="99"/>
      <x:c r="Q545" s="101" t="str">
        <x:f>IF(B545="","",SUMIF($B$5:$B$1004,B545,$J$5:$J$1004)-SUMIF($B$5:$B$1004,B545,$K$5:$K$1004))</x:f>
      </x:c>
    </x:row>
    <x:row r="546">
      <x:c r="A546" s="98"/>
      <x:c r="B546" s="99"/>
      <x:c r="C546" s="99"/>
      <x:c r="D546" s="99"/>
      <x:c r="E546" s="80" t="str">
        <x:f>IFERROR(VLOOKUP(D546,'DAFTAR AKUN'!$A$5:$H$100,2,FALSE),"")</x:f>
      </x:c>
      <x:c r="F546" s="99"/>
      <x:c r="G546" s="99"/>
      <x:c r="H546" s="99"/>
      <x:c r="I546" s="99"/>
      <x:c r="J546" s="100"/>
      <x:c r="K546" s="100"/>
      <x:c r="L546" s="99" t="str">
        <x:f>IFERROR(VLOOKUP(D546,'DAFTAR AKUN'!$A$5:$H$100,6,FALSE),"")</x:f>
      </x:c>
      <x:c r="M546" s="99"/>
      <x:c r="N546" s="99"/>
      <x:c r="O546" s="99"/>
      <x:c r="P546" s="99"/>
      <x:c r="Q546" s="101" t="str">
        <x:f>IF(B546="","",SUMIF($B$5:$B$1004,B546,$J$5:$J$1004)-SUMIF($B$5:$B$1004,B546,$K$5:$K$1004))</x:f>
      </x:c>
    </x:row>
    <x:row r="547">
      <x:c r="A547" s="98"/>
      <x:c r="B547" s="99"/>
      <x:c r="C547" s="99"/>
      <x:c r="D547" s="99"/>
      <x:c r="E547" s="80" t="str">
        <x:f>IFERROR(VLOOKUP(D547,'DAFTAR AKUN'!$A$5:$H$100,2,FALSE),"")</x:f>
      </x:c>
      <x:c r="F547" s="99"/>
      <x:c r="G547" s="99"/>
      <x:c r="H547" s="99"/>
      <x:c r="I547" s="99"/>
      <x:c r="J547" s="100"/>
      <x:c r="K547" s="100"/>
      <x:c r="L547" s="99" t="str">
        <x:f>IFERROR(VLOOKUP(D547,'DAFTAR AKUN'!$A$5:$H$100,6,FALSE),"")</x:f>
      </x:c>
      <x:c r="M547" s="99"/>
      <x:c r="N547" s="99"/>
      <x:c r="O547" s="99"/>
      <x:c r="P547" s="99"/>
      <x:c r="Q547" s="101" t="str">
        <x:f>IF(B547="","",SUMIF($B$5:$B$1004,B547,$J$5:$J$1004)-SUMIF($B$5:$B$1004,B547,$K$5:$K$1004))</x:f>
      </x:c>
    </x:row>
    <x:row r="548">
      <x:c r="A548" s="98"/>
      <x:c r="B548" s="99"/>
      <x:c r="C548" s="99"/>
      <x:c r="D548" s="99"/>
      <x:c r="E548" s="80" t="str">
        <x:f>IFERROR(VLOOKUP(D548,'DAFTAR AKUN'!$A$5:$H$100,2,FALSE),"")</x:f>
      </x:c>
      <x:c r="F548" s="99"/>
      <x:c r="G548" s="99"/>
      <x:c r="H548" s="99"/>
      <x:c r="I548" s="99"/>
      <x:c r="J548" s="100"/>
      <x:c r="K548" s="100"/>
      <x:c r="L548" s="99" t="str">
        <x:f>IFERROR(VLOOKUP(D548,'DAFTAR AKUN'!$A$5:$H$100,6,FALSE),"")</x:f>
      </x:c>
      <x:c r="M548" s="99"/>
      <x:c r="N548" s="99"/>
      <x:c r="O548" s="99"/>
      <x:c r="P548" s="99"/>
      <x:c r="Q548" s="101" t="str">
        <x:f>IF(B548="","",SUMIF($B$5:$B$1004,B548,$J$5:$J$1004)-SUMIF($B$5:$B$1004,B548,$K$5:$K$1004))</x:f>
      </x:c>
    </x:row>
    <x:row r="549">
      <x:c r="A549" s="98"/>
      <x:c r="B549" s="99"/>
      <x:c r="C549" s="99"/>
      <x:c r="D549" s="99"/>
      <x:c r="E549" s="80" t="str">
        <x:f>IFERROR(VLOOKUP(D549,'DAFTAR AKUN'!$A$5:$H$100,2,FALSE),"")</x:f>
      </x:c>
      <x:c r="F549" s="99"/>
      <x:c r="G549" s="99"/>
      <x:c r="H549" s="99"/>
      <x:c r="I549" s="99"/>
      <x:c r="J549" s="100"/>
      <x:c r="K549" s="100"/>
      <x:c r="L549" s="99" t="str">
        <x:f>IFERROR(VLOOKUP(D549,'DAFTAR AKUN'!$A$5:$H$100,6,FALSE),"")</x:f>
      </x:c>
      <x:c r="M549" s="99"/>
      <x:c r="N549" s="99"/>
      <x:c r="O549" s="99"/>
      <x:c r="P549" s="99"/>
      <x:c r="Q549" s="101" t="str">
        <x:f>IF(B549="","",SUMIF($B$5:$B$1004,B549,$J$5:$J$1004)-SUMIF($B$5:$B$1004,B549,$K$5:$K$1004))</x:f>
      </x:c>
    </x:row>
    <x:row r="550">
      <x:c r="A550" s="98"/>
      <x:c r="B550" s="99"/>
      <x:c r="C550" s="99"/>
      <x:c r="D550" s="99"/>
      <x:c r="E550" s="80" t="str">
        <x:f>IFERROR(VLOOKUP(D550,'DAFTAR AKUN'!$A$5:$H$100,2,FALSE),"")</x:f>
      </x:c>
      <x:c r="F550" s="99"/>
      <x:c r="G550" s="99"/>
      <x:c r="H550" s="99"/>
      <x:c r="I550" s="99"/>
      <x:c r="J550" s="100"/>
      <x:c r="K550" s="100"/>
      <x:c r="L550" s="99" t="str">
        <x:f>IFERROR(VLOOKUP(D550,'DAFTAR AKUN'!$A$5:$H$100,6,FALSE),"")</x:f>
      </x:c>
      <x:c r="M550" s="99"/>
      <x:c r="N550" s="99"/>
      <x:c r="O550" s="99"/>
      <x:c r="P550" s="99"/>
      <x:c r="Q550" s="101" t="str">
        <x:f>IF(B550="","",SUMIF($B$5:$B$1004,B550,$J$5:$J$1004)-SUMIF($B$5:$B$1004,B550,$K$5:$K$1004))</x:f>
      </x:c>
    </x:row>
    <x:row r="551">
      <x:c r="A551" s="98"/>
      <x:c r="B551" s="99"/>
      <x:c r="C551" s="99"/>
      <x:c r="D551" s="99"/>
      <x:c r="E551" s="80" t="str">
        <x:f>IFERROR(VLOOKUP(D551,'DAFTAR AKUN'!$A$5:$H$100,2,FALSE),"")</x:f>
      </x:c>
      <x:c r="F551" s="99"/>
      <x:c r="G551" s="99"/>
      <x:c r="H551" s="99"/>
      <x:c r="I551" s="99"/>
      <x:c r="J551" s="100"/>
      <x:c r="K551" s="100"/>
      <x:c r="L551" s="99" t="str">
        <x:f>IFERROR(VLOOKUP(D551,'DAFTAR AKUN'!$A$5:$H$100,6,FALSE),"")</x:f>
      </x:c>
      <x:c r="M551" s="99"/>
      <x:c r="N551" s="99"/>
      <x:c r="O551" s="99"/>
      <x:c r="P551" s="99"/>
      <x:c r="Q551" s="101" t="str">
        <x:f>IF(B551="","",SUMIF($B$5:$B$1004,B551,$J$5:$J$1004)-SUMIF($B$5:$B$1004,B551,$K$5:$K$1004))</x:f>
      </x:c>
    </x:row>
    <x:row r="552">
      <x:c r="A552" s="98"/>
      <x:c r="B552" s="99"/>
      <x:c r="C552" s="99"/>
      <x:c r="D552" s="99"/>
      <x:c r="E552" s="80" t="str">
        <x:f>IFERROR(VLOOKUP(D552,'DAFTAR AKUN'!$A$5:$H$100,2,FALSE),"")</x:f>
      </x:c>
      <x:c r="F552" s="99"/>
      <x:c r="G552" s="99"/>
      <x:c r="H552" s="99"/>
      <x:c r="I552" s="99"/>
      <x:c r="J552" s="100"/>
      <x:c r="K552" s="100"/>
      <x:c r="L552" s="99" t="str">
        <x:f>IFERROR(VLOOKUP(D552,'DAFTAR AKUN'!$A$5:$H$100,6,FALSE),"")</x:f>
      </x:c>
      <x:c r="M552" s="99"/>
      <x:c r="N552" s="99"/>
      <x:c r="O552" s="99"/>
      <x:c r="P552" s="99"/>
      <x:c r="Q552" s="101" t="str">
        <x:f>IF(B552="","",SUMIF($B$5:$B$1004,B552,$J$5:$J$1004)-SUMIF($B$5:$B$1004,B552,$K$5:$K$1004))</x:f>
      </x:c>
    </x:row>
    <x:row r="553">
      <x:c r="A553" s="98"/>
      <x:c r="B553" s="99"/>
      <x:c r="C553" s="99"/>
      <x:c r="D553" s="99"/>
      <x:c r="E553" s="80" t="str">
        <x:f>IFERROR(VLOOKUP(D553,'DAFTAR AKUN'!$A$5:$H$100,2,FALSE),"")</x:f>
      </x:c>
      <x:c r="F553" s="99"/>
      <x:c r="G553" s="99"/>
      <x:c r="H553" s="99"/>
      <x:c r="I553" s="99"/>
      <x:c r="J553" s="100"/>
      <x:c r="K553" s="100"/>
      <x:c r="L553" s="99" t="str">
        <x:f>IFERROR(VLOOKUP(D553,'DAFTAR AKUN'!$A$5:$H$100,6,FALSE),"")</x:f>
      </x:c>
      <x:c r="M553" s="99"/>
      <x:c r="N553" s="99"/>
      <x:c r="O553" s="99"/>
      <x:c r="P553" s="99"/>
      <x:c r="Q553" s="101" t="str">
        <x:f>IF(B553="","",SUMIF($B$5:$B$1004,B553,$J$5:$J$1004)-SUMIF($B$5:$B$1004,B553,$K$5:$K$1004))</x:f>
      </x:c>
    </x:row>
    <x:row r="554">
      <x:c r="A554" s="98"/>
      <x:c r="B554" s="99"/>
      <x:c r="C554" s="99"/>
      <x:c r="D554" s="99"/>
      <x:c r="E554" s="80" t="str">
        <x:f>IFERROR(VLOOKUP(D554,'DAFTAR AKUN'!$A$5:$H$100,2,FALSE),"")</x:f>
      </x:c>
      <x:c r="F554" s="99"/>
      <x:c r="G554" s="99"/>
      <x:c r="H554" s="99"/>
      <x:c r="I554" s="99"/>
      <x:c r="J554" s="100"/>
      <x:c r="K554" s="100"/>
      <x:c r="L554" s="99" t="str">
        <x:f>IFERROR(VLOOKUP(D554,'DAFTAR AKUN'!$A$5:$H$100,6,FALSE),"")</x:f>
      </x:c>
      <x:c r="M554" s="99"/>
      <x:c r="N554" s="99"/>
      <x:c r="O554" s="99"/>
      <x:c r="P554" s="99"/>
      <x:c r="Q554" s="101" t="str">
        <x:f>IF(B554="","",SUMIF($B$5:$B$1004,B554,$J$5:$J$1004)-SUMIF($B$5:$B$1004,B554,$K$5:$K$1004))</x:f>
      </x:c>
    </x:row>
    <x:row r="555">
      <x:c r="A555" s="98"/>
      <x:c r="B555" s="99"/>
      <x:c r="C555" s="99"/>
      <x:c r="D555" s="99"/>
      <x:c r="E555" s="80" t="str">
        <x:f>IFERROR(VLOOKUP(D555,'DAFTAR AKUN'!$A$5:$H$100,2,FALSE),"")</x:f>
      </x:c>
      <x:c r="F555" s="99"/>
      <x:c r="G555" s="99"/>
      <x:c r="H555" s="99"/>
      <x:c r="I555" s="99"/>
      <x:c r="J555" s="100"/>
      <x:c r="K555" s="100"/>
      <x:c r="L555" s="99" t="str">
        <x:f>IFERROR(VLOOKUP(D555,'DAFTAR AKUN'!$A$5:$H$100,6,FALSE),"")</x:f>
      </x:c>
      <x:c r="M555" s="99"/>
      <x:c r="N555" s="99"/>
      <x:c r="O555" s="99"/>
      <x:c r="P555" s="99"/>
      <x:c r="Q555" s="101" t="str">
        <x:f>IF(B555="","",SUMIF($B$5:$B$1004,B555,$J$5:$J$1004)-SUMIF($B$5:$B$1004,B555,$K$5:$K$1004))</x:f>
      </x:c>
    </x:row>
    <x:row r="556">
      <x:c r="A556" s="98"/>
      <x:c r="B556" s="99"/>
      <x:c r="C556" s="99"/>
      <x:c r="D556" s="99"/>
      <x:c r="E556" s="80" t="str">
        <x:f>IFERROR(VLOOKUP(D556,'DAFTAR AKUN'!$A$5:$H$100,2,FALSE),"")</x:f>
      </x:c>
      <x:c r="F556" s="99"/>
      <x:c r="G556" s="99"/>
      <x:c r="H556" s="99"/>
      <x:c r="I556" s="99"/>
      <x:c r="J556" s="100"/>
      <x:c r="K556" s="100"/>
      <x:c r="L556" s="99" t="str">
        <x:f>IFERROR(VLOOKUP(D556,'DAFTAR AKUN'!$A$5:$H$100,6,FALSE),"")</x:f>
      </x:c>
      <x:c r="M556" s="99"/>
      <x:c r="N556" s="99"/>
      <x:c r="O556" s="99"/>
      <x:c r="P556" s="99"/>
      <x:c r="Q556" s="101" t="str">
        <x:f>IF(B556="","",SUMIF($B$5:$B$1004,B556,$J$5:$J$1004)-SUMIF($B$5:$B$1004,B556,$K$5:$K$1004))</x:f>
      </x:c>
    </x:row>
    <x:row r="557">
      <x:c r="A557" s="98"/>
      <x:c r="B557" s="99"/>
      <x:c r="C557" s="99"/>
      <x:c r="D557" s="99"/>
      <x:c r="E557" s="80" t="str">
        <x:f>IFERROR(VLOOKUP(D557,'DAFTAR AKUN'!$A$5:$H$100,2,FALSE),"")</x:f>
      </x:c>
      <x:c r="F557" s="99"/>
      <x:c r="G557" s="99"/>
      <x:c r="H557" s="99"/>
      <x:c r="I557" s="99"/>
      <x:c r="J557" s="100"/>
      <x:c r="K557" s="100"/>
      <x:c r="L557" s="99" t="str">
        <x:f>IFERROR(VLOOKUP(D557,'DAFTAR AKUN'!$A$5:$H$100,6,FALSE),"")</x:f>
      </x:c>
      <x:c r="M557" s="99"/>
      <x:c r="N557" s="99"/>
      <x:c r="O557" s="99"/>
      <x:c r="P557" s="99"/>
      <x:c r="Q557" s="101" t="str">
        <x:f>IF(B557="","",SUMIF($B$5:$B$1004,B557,$J$5:$J$1004)-SUMIF($B$5:$B$1004,B557,$K$5:$K$1004))</x:f>
      </x:c>
    </x:row>
    <x:row r="558">
      <x:c r="A558" s="98"/>
      <x:c r="B558" s="99"/>
      <x:c r="C558" s="99"/>
      <x:c r="D558" s="99"/>
      <x:c r="E558" s="80" t="str">
        <x:f>IFERROR(VLOOKUP(D558,'DAFTAR AKUN'!$A$5:$H$100,2,FALSE),"")</x:f>
      </x:c>
      <x:c r="F558" s="99"/>
      <x:c r="G558" s="99"/>
      <x:c r="H558" s="99"/>
      <x:c r="I558" s="99"/>
      <x:c r="J558" s="100"/>
      <x:c r="K558" s="100"/>
      <x:c r="L558" s="99" t="str">
        <x:f>IFERROR(VLOOKUP(D558,'DAFTAR AKUN'!$A$5:$H$100,6,FALSE),"")</x:f>
      </x:c>
      <x:c r="M558" s="99"/>
      <x:c r="N558" s="99"/>
      <x:c r="O558" s="99"/>
      <x:c r="P558" s="99"/>
      <x:c r="Q558" s="101" t="str">
        <x:f>IF(B558="","",SUMIF($B$5:$B$1004,B558,$J$5:$J$1004)-SUMIF($B$5:$B$1004,B558,$K$5:$K$1004))</x:f>
      </x:c>
    </x:row>
    <x:row r="559">
      <x:c r="A559" s="98"/>
      <x:c r="B559" s="99"/>
      <x:c r="C559" s="99"/>
      <x:c r="D559" s="99"/>
      <x:c r="E559" s="80" t="str">
        <x:f>IFERROR(VLOOKUP(D559,'DAFTAR AKUN'!$A$5:$H$100,2,FALSE),"")</x:f>
      </x:c>
      <x:c r="F559" s="99"/>
      <x:c r="G559" s="99"/>
      <x:c r="H559" s="99"/>
      <x:c r="I559" s="99"/>
      <x:c r="J559" s="100"/>
      <x:c r="K559" s="100"/>
      <x:c r="L559" s="99" t="str">
        <x:f>IFERROR(VLOOKUP(D559,'DAFTAR AKUN'!$A$5:$H$100,6,FALSE),"")</x:f>
      </x:c>
      <x:c r="M559" s="99"/>
      <x:c r="N559" s="99"/>
      <x:c r="O559" s="99"/>
      <x:c r="P559" s="99"/>
      <x:c r="Q559" s="101" t="str">
        <x:f>IF(B559="","",SUMIF($B$5:$B$1004,B559,$J$5:$J$1004)-SUMIF($B$5:$B$1004,B559,$K$5:$K$1004))</x:f>
      </x:c>
    </x:row>
    <x:row r="560">
      <x:c r="A560" s="98"/>
      <x:c r="B560" s="99"/>
      <x:c r="C560" s="99"/>
      <x:c r="D560" s="99"/>
      <x:c r="E560" s="80" t="str">
        <x:f>IFERROR(VLOOKUP(D560,'DAFTAR AKUN'!$A$5:$H$100,2,FALSE),"")</x:f>
      </x:c>
      <x:c r="F560" s="99"/>
      <x:c r="G560" s="99"/>
      <x:c r="H560" s="99"/>
      <x:c r="I560" s="99"/>
      <x:c r="J560" s="100"/>
      <x:c r="K560" s="100"/>
      <x:c r="L560" s="99" t="str">
        <x:f>IFERROR(VLOOKUP(D560,'DAFTAR AKUN'!$A$5:$H$100,6,FALSE),"")</x:f>
      </x:c>
      <x:c r="M560" s="99"/>
      <x:c r="N560" s="99"/>
      <x:c r="O560" s="99"/>
      <x:c r="P560" s="99"/>
      <x:c r="Q560" s="101" t="str">
        <x:f>IF(B560="","",SUMIF($B$5:$B$1004,B560,$J$5:$J$1004)-SUMIF($B$5:$B$1004,B560,$K$5:$K$1004))</x:f>
      </x:c>
    </x:row>
    <x:row r="561">
      <x:c r="A561" s="98"/>
      <x:c r="B561" s="99"/>
      <x:c r="C561" s="99"/>
      <x:c r="D561" s="99"/>
      <x:c r="E561" s="80" t="str">
        <x:f>IFERROR(VLOOKUP(D561,'DAFTAR AKUN'!$A$5:$H$100,2,FALSE),"")</x:f>
      </x:c>
      <x:c r="F561" s="99"/>
      <x:c r="G561" s="99"/>
      <x:c r="H561" s="99"/>
      <x:c r="I561" s="99"/>
      <x:c r="J561" s="100"/>
      <x:c r="K561" s="100"/>
      <x:c r="L561" s="99" t="str">
        <x:f>IFERROR(VLOOKUP(D561,'DAFTAR AKUN'!$A$5:$H$100,6,FALSE),"")</x:f>
      </x:c>
      <x:c r="M561" s="99"/>
      <x:c r="N561" s="99"/>
      <x:c r="O561" s="99"/>
      <x:c r="P561" s="99"/>
      <x:c r="Q561" s="101" t="str">
        <x:f>IF(B561="","",SUMIF($B$5:$B$1004,B561,$J$5:$J$1004)-SUMIF($B$5:$B$1004,B561,$K$5:$K$1004))</x:f>
      </x:c>
    </x:row>
    <x:row r="562">
      <x:c r="A562" s="98"/>
      <x:c r="B562" s="99"/>
      <x:c r="C562" s="99"/>
      <x:c r="D562" s="99"/>
      <x:c r="E562" s="80" t="str">
        <x:f>IFERROR(VLOOKUP(D562,'DAFTAR AKUN'!$A$5:$H$100,2,FALSE),"")</x:f>
      </x:c>
      <x:c r="F562" s="99"/>
      <x:c r="G562" s="99"/>
      <x:c r="H562" s="99"/>
      <x:c r="I562" s="99"/>
      <x:c r="J562" s="100"/>
      <x:c r="K562" s="100"/>
      <x:c r="L562" s="99" t="str">
        <x:f>IFERROR(VLOOKUP(D562,'DAFTAR AKUN'!$A$5:$H$100,6,FALSE),"")</x:f>
      </x:c>
      <x:c r="M562" s="99"/>
      <x:c r="N562" s="99"/>
      <x:c r="O562" s="99"/>
      <x:c r="P562" s="99"/>
      <x:c r="Q562" s="101" t="str">
        <x:f>IF(B562="","",SUMIF($B$5:$B$1004,B562,$J$5:$J$1004)-SUMIF($B$5:$B$1004,B562,$K$5:$K$1004))</x:f>
      </x:c>
    </x:row>
    <x:row r="563">
      <x:c r="A563" s="98"/>
      <x:c r="B563" s="99"/>
      <x:c r="C563" s="99"/>
      <x:c r="D563" s="99"/>
      <x:c r="E563" s="80" t="str">
        <x:f>IFERROR(VLOOKUP(D563,'DAFTAR AKUN'!$A$5:$H$100,2,FALSE),"")</x:f>
      </x:c>
      <x:c r="F563" s="99"/>
      <x:c r="G563" s="99"/>
      <x:c r="H563" s="99"/>
      <x:c r="I563" s="99"/>
      <x:c r="J563" s="100"/>
      <x:c r="K563" s="100"/>
      <x:c r="L563" s="99" t="str">
        <x:f>IFERROR(VLOOKUP(D563,'DAFTAR AKUN'!$A$5:$H$100,6,FALSE),"")</x:f>
      </x:c>
      <x:c r="M563" s="99"/>
      <x:c r="N563" s="99"/>
      <x:c r="O563" s="99"/>
      <x:c r="P563" s="99"/>
      <x:c r="Q563" s="101" t="str">
        <x:f>IF(B563="","",SUMIF($B$5:$B$1004,B563,$J$5:$J$1004)-SUMIF($B$5:$B$1004,B563,$K$5:$K$1004))</x:f>
      </x:c>
    </x:row>
    <x:row r="564">
      <x:c r="A564" s="98"/>
      <x:c r="B564" s="99"/>
      <x:c r="C564" s="99"/>
      <x:c r="D564" s="99"/>
      <x:c r="E564" s="80" t="str">
        <x:f>IFERROR(VLOOKUP(D564,'DAFTAR AKUN'!$A$5:$H$100,2,FALSE),"")</x:f>
      </x:c>
      <x:c r="F564" s="99"/>
      <x:c r="G564" s="99"/>
      <x:c r="H564" s="99"/>
      <x:c r="I564" s="99"/>
      <x:c r="J564" s="100"/>
      <x:c r="K564" s="100"/>
      <x:c r="L564" s="99" t="str">
        <x:f>IFERROR(VLOOKUP(D564,'DAFTAR AKUN'!$A$5:$H$100,6,FALSE),"")</x:f>
      </x:c>
      <x:c r="M564" s="99"/>
      <x:c r="N564" s="99"/>
      <x:c r="O564" s="99"/>
      <x:c r="P564" s="99"/>
      <x:c r="Q564" s="101" t="str">
        <x:f>IF(B564="","",SUMIF($B$5:$B$1004,B564,$J$5:$J$1004)-SUMIF($B$5:$B$1004,B564,$K$5:$K$1004))</x:f>
      </x:c>
    </x:row>
    <x:row r="565">
      <x:c r="A565" s="98"/>
      <x:c r="B565" s="99"/>
      <x:c r="C565" s="99"/>
      <x:c r="D565" s="99"/>
      <x:c r="E565" s="80" t="str">
        <x:f>IFERROR(VLOOKUP(D565,'DAFTAR AKUN'!$A$5:$H$100,2,FALSE),"")</x:f>
      </x:c>
      <x:c r="F565" s="99"/>
      <x:c r="G565" s="99"/>
      <x:c r="H565" s="99"/>
      <x:c r="I565" s="99"/>
      <x:c r="J565" s="100"/>
      <x:c r="K565" s="100"/>
      <x:c r="L565" s="99" t="str">
        <x:f>IFERROR(VLOOKUP(D565,'DAFTAR AKUN'!$A$5:$H$100,6,FALSE),"")</x:f>
      </x:c>
      <x:c r="M565" s="99"/>
      <x:c r="N565" s="99"/>
      <x:c r="O565" s="99"/>
      <x:c r="P565" s="99"/>
      <x:c r="Q565" s="101" t="str">
        <x:f>IF(B565="","",SUMIF($B$5:$B$1004,B565,$J$5:$J$1004)-SUMIF($B$5:$B$1004,B565,$K$5:$K$1004))</x:f>
      </x:c>
    </x:row>
    <x:row r="566">
      <x:c r="A566" s="98"/>
      <x:c r="B566" s="99"/>
      <x:c r="C566" s="99"/>
      <x:c r="D566" s="99"/>
      <x:c r="E566" s="80" t="str">
        <x:f>IFERROR(VLOOKUP(D566,'DAFTAR AKUN'!$A$5:$H$100,2,FALSE),"")</x:f>
      </x:c>
      <x:c r="F566" s="99"/>
      <x:c r="G566" s="99"/>
      <x:c r="H566" s="99"/>
      <x:c r="I566" s="99"/>
      <x:c r="J566" s="100"/>
      <x:c r="K566" s="100"/>
      <x:c r="L566" s="99" t="str">
        <x:f>IFERROR(VLOOKUP(D566,'DAFTAR AKUN'!$A$5:$H$100,6,FALSE),"")</x:f>
      </x:c>
      <x:c r="M566" s="99"/>
      <x:c r="N566" s="99"/>
      <x:c r="O566" s="99"/>
      <x:c r="P566" s="99"/>
      <x:c r="Q566" s="101" t="str">
        <x:f>IF(B566="","",SUMIF($B$5:$B$1004,B566,$J$5:$J$1004)-SUMIF($B$5:$B$1004,B566,$K$5:$K$1004))</x:f>
      </x:c>
    </x:row>
    <x:row r="567">
      <x:c r="A567" s="98"/>
      <x:c r="B567" s="99"/>
      <x:c r="C567" s="99"/>
      <x:c r="D567" s="99"/>
      <x:c r="E567" s="80" t="str">
        <x:f>IFERROR(VLOOKUP(D567,'DAFTAR AKUN'!$A$5:$H$100,2,FALSE),"")</x:f>
      </x:c>
      <x:c r="F567" s="99"/>
      <x:c r="G567" s="99"/>
      <x:c r="H567" s="99"/>
      <x:c r="I567" s="99"/>
      <x:c r="J567" s="100"/>
      <x:c r="K567" s="100"/>
      <x:c r="L567" s="99" t="str">
        <x:f>IFERROR(VLOOKUP(D567,'DAFTAR AKUN'!$A$5:$H$100,6,FALSE),"")</x:f>
      </x:c>
      <x:c r="M567" s="99"/>
      <x:c r="N567" s="99"/>
      <x:c r="O567" s="99"/>
      <x:c r="P567" s="99"/>
      <x:c r="Q567" s="101" t="str">
        <x:f>IF(B567="","",SUMIF($B$5:$B$1004,B567,$J$5:$J$1004)-SUMIF($B$5:$B$1004,B567,$K$5:$K$1004))</x:f>
      </x:c>
    </x:row>
    <x:row r="568">
      <x:c r="A568" s="98"/>
      <x:c r="B568" s="99"/>
      <x:c r="C568" s="99"/>
      <x:c r="D568" s="99"/>
      <x:c r="E568" s="80" t="str">
        <x:f>IFERROR(VLOOKUP(D568,'DAFTAR AKUN'!$A$5:$H$100,2,FALSE),"")</x:f>
      </x:c>
      <x:c r="F568" s="99"/>
      <x:c r="G568" s="99"/>
      <x:c r="H568" s="99"/>
      <x:c r="I568" s="99"/>
      <x:c r="J568" s="100"/>
      <x:c r="K568" s="100"/>
      <x:c r="L568" s="99" t="str">
        <x:f>IFERROR(VLOOKUP(D568,'DAFTAR AKUN'!$A$5:$H$100,6,FALSE),"")</x:f>
      </x:c>
      <x:c r="M568" s="99"/>
      <x:c r="N568" s="99"/>
      <x:c r="O568" s="99"/>
      <x:c r="P568" s="99"/>
      <x:c r="Q568" s="101" t="str">
        <x:f>IF(B568="","",SUMIF($B$5:$B$1004,B568,$J$5:$J$1004)-SUMIF($B$5:$B$1004,B568,$K$5:$K$1004))</x:f>
      </x:c>
    </x:row>
    <x:row r="569">
      <x:c r="A569" s="98"/>
      <x:c r="B569" s="99"/>
      <x:c r="C569" s="99"/>
      <x:c r="D569" s="99"/>
      <x:c r="E569" s="80" t="str">
        <x:f>IFERROR(VLOOKUP(D569,'DAFTAR AKUN'!$A$5:$H$100,2,FALSE),"")</x:f>
      </x:c>
      <x:c r="F569" s="99"/>
      <x:c r="G569" s="99"/>
      <x:c r="H569" s="99"/>
      <x:c r="I569" s="99"/>
      <x:c r="J569" s="100"/>
      <x:c r="K569" s="100"/>
      <x:c r="L569" s="99" t="str">
        <x:f>IFERROR(VLOOKUP(D569,'DAFTAR AKUN'!$A$5:$H$100,6,FALSE),"")</x:f>
      </x:c>
      <x:c r="M569" s="99"/>
      <x:c r="N569" s="99"/>
      <x:c r="O569" s="99"/>
      <x:c r="P569" s="99"/>
      <x:c r="Q569" s="101" t="str">
        <x:f>IF(B569="","",SUMIF($B$5:$B$1004,B569,$J$5:$J$1004)-SUMIF($B$5:$B$1004,B569,$K$5:$K$1004))</x:f>
      </x:c>
    </x:row>
    <x:row r="570">
      <x:c r="A570" s="98"/>
      <x:c r="B570" s="99"/>
      <x:c r="C570" s="99"/>
      <x:c r="D570" s="99"/>
      <x:c r="E570" s="80" t="str">
        <x:f>IFERROR(VLOOKUP(D570,'DAFTAR AKUN'!$A$5:$H$100,2,FALSE),"")</x:f>
      </x:c>
      <x:c r="F570" s="99"/>
      <x:c r="G570" s="99"/>
      <x:c r="H570" s="99"/>
      <x:c r="I570" s="99"/>
      <x:c r="J570" s="100"/>
      <x:c r="K570" s="100"/>
      <x:c r="L570" s="99" t="str">
        <x:f>IFERROR(VLOOKUP(D570,'DAFTAR AKUN'!$A$5:$H$100,6,FALSE),"")</x:f>
      </x:c>
      <x:c r="M570" s="99"/>
      <x:c r="N570" s="99"/>
      <x:c r="O570" s="99"/>
      <x:c r="P570" s="99"/>
      <x:c r="Q570" s="101" t="str">
        <x:f>IF(B570="","",SUMIF($B$5:$B$1004,B570,$J$5:$J$1004)-SUMIF($B$5:$B$1004,B570,$K$5:$K$1004))</x:f>
      </x:c>
    </x:row>
    <x:row r="571">
      <x:c r="A571" s="98"/>
      <x:c r="B571" s="99"/>
      <x:c r="C571" s="99"/>
      <x:c r="D571" s="99"/>
      <x:c r="E571" s="80" t="str">
        <x:f>IFERROR(VLOOKUP(D571,'DAFTAR AKUN'!$A$5:$H$100,2,FALSE),"")</x:f>
      </x:c>
      <x:c r="F571" s="99"/>
      <x:c r="G571" s="99"/>
      <x:c r="H571" s="99"/>
      <x:c r="I571" s="99"/>
      <x:c r="J571" s="100"/>
      <x:c r="K571" s="100"/>
      <x:c r="L571" s="99" t="str">
        <x:f>IFERROR(VLOOKUP(D571,'DAFTAR AKUN'!$A$5:$H$100,6,FALSE),"")</x:f>
      </x:c>
      <x:c r="M571" s="99"/>
      <x:c r="N571" s="99"/>
      <x:c r="O571" s="99"/>
      <x:c r="P571" s="99"/>
      <x:c r="Q571" s="101" t="str">
        <x:f>IF(B571="","",SUMIF($B$5:$B$1004,B571,$J$5:$J$1004)-SUMIF($B$5:$B$1004,B571,$K$5:$K$1004))</x:f>
      </x:c>
    </x:row>
    <x:row r="572">
      <x:c r="A572" s="98"/>
      <x:c r="B572" s="99"/>
      <x:c r="C572" s="99"/>
      <x:c r="D572" s="99"/>
      <x:c r="E572" s="80" t="str">
        <x:f>IFERROR(VLOOKUP(D572,'DAFTAR AKUN'!$A$5:$H$100,2,FALSE),"")</x:f>
      </x:c>
      <x:c r="F572" s="99"/>
      <x:c r="G572" s="99"/>
      <x:c r="H572" s="99"/>
      <x:c r="I572" s="99"/>
      <x:c r="J572" s="100"/>
      <x:c r="K572" s="100"/>
      <x:c r="L572" s="99" t="str">
        <x:f>IFERROR(VLOOKUP(D572,'DAFTAR AKUN'!$A$5:$H$100,6,FALSE),"")</x:f>
      </x:c>
      <x:c r="M572" s="99"/>
      <x:c r="N572" s="99"/>
      <x:c r="O572" s="99"/>
      <x:c r="P572" s="99"/>
      <x:c r="Q572" s="101" t="str">
        <x:f>IF(B572="","",SUMIF($B$5:$B$1004,B572,$J$5:$J$1004)-SUMIF($B$5:$B$1004,B572,$K$5:$K$1004))</x:f>
      </x:c>
    </x:row>
    <x:row r="573">
      <x:c r="A573" s="98"/>
      <x:c r="B573" s="99"/>
      <x:c r="C573" s="99"/>
      <x:c r="D573" s="99"/>
      <x:c r="E573" s="80" t="str">
        <x:f>IFERROR(VLOOKUP(D573,'DAFTAR AKUN'!$A$5:$H$100,2,FALSE),"")</x:f>
      </x:c>
      <x:c r="F573" s="99"/>
      <x:c r="G573" s="99"/>
      <x:c r="H573" s="99"/>
      <x:c r="I573" s="99"/>
      <x:c r="J573" s="100"/>
      <x:c r="K573" s="100"/>
      <x:c r="L573" s="99" t="str">
        <x:f>IFERROR(VLOOKUP(D573,'DAFTAR AKUN'!$A$5:$H$100,6,FALSE),"")</x:f>
      </x:c>
      <x:c r="M573" s="99"/>
      <x:c r="N573" s="99"/>
      <x:c r="O573" s="99"/>
      <x:c r="P573" s="99"/>
      <x:c r="Q573" s="101" t="str">
        <x:f>IF(B573="","",SUMIF($B$5:$B$1004,B573,$J$5:$J$1004)-SUMIF($B$5:$B$1004,B573,$K$5:$K$1004))</x:f>
      </x:c>
    </x:row>
    <x:row r="574">
      <x:c r="A574" s="98"/>
      <x:c r="B574" s="99"/>
      <x:c r="C574" s="99"/>
      <x:c r="D574" s="99"/>
      <x:c r="E574" s="80" t="str">
        <x:f>IFERROR(VLOOKUP(D574,'DAFTAR AKUN'!$A$5:$H$100,2,FALSE),"")</x:f>
      </x:c>
      <x:c r="F574" s="99"/>
      <x:c r="G574" s="99"/>
      <x:c r="H574" s="99"/>
      <x:c r="I574" s="99"/>
      <x:c r="J574" s="100"/>
      <x:c r="K574" s="100"/>
      <x:c r="L574" s="99" t="str">
        <x:f>IFERROR(VLOOKUP(D574,'DAFTAR AKUN'!$A$5:$H$100,6,FALSE),"")</x:f>
      </x:c>
      <x:c r="M574" s="99"/>
      <x:c r="N574" s="99"/>
      <x:c r="O574" s="99"/>
      <x:c r="P574" s="99"/>
      <x:c r="Q574" s="101" t="str">
        <x:f>IF(B574="","",SUMIF($B$5:$B$1004,B574,$J$5:$J$1004)-SUMIF($B$5:$B$1004,B574,$K$5:$K$1004))</x:f>
      </x:c>
    </x:row>
    <x:row r="575">
      <x:c r="A575" s="98"/>
      <x:c r="B575" s="99"/>
      <x:c r="C575" s="99"/>
      <x:c r="D575" s="99"/>
      <x:c r="E575" s="80" t="str">
        <x:f>IFERROR(VLOOKUP(D575,'DAFTAR AKUN'!$A$5:$H$100,2,FALSE),"")</x:f>
      </x:c>
      <x:c r="F575" s="99"/>
      <x:c r="G575" s="99"/>
      <x:c r="H575" s="99"/>
      <x:c r="I575" s="99"/>
      <x:c r="J575" s="100"/>
      <x:c r="K575" s="100"/>
      <x:c r="L575" s="99" t="str">
        <x:f>IFERROR(VLOOKUP(D575,'DAFTAR AKUN'!$A$5:$H$100,6,FALSE),"")</x:f>
      </x:c>
      <x:c r="M575" s="99"/>
      <x:c r="N575" s="99"/>
      <x:c r="O575" s="99"/>
      <x:c r="P575" s="99"/>
      <x:c r="Q575" s="101" t="str">
        <x:f>IF(B575="","",SUMIF($B$5:$B$1004,B575,$J$5:$J$1004)-SUMIF($B$5:$B$1004,B575,$K$5:$K$1004))</x:f>
      </x:c>
    </x:row>
    <x:row r="576">
      <x:c r="A576" s="98"/>
      <x:c r="B576" s="99"/>
      <x:c r="C576" s="99"/>
      <x:c r="D576" s="99"/>
      <x:c r="E576" s="80" t="str">
        <x:f>IFERROR(VLOOKUP(D576,'DAFTAR AKUN'!$A$5:$H$100,2,FALSE),"")</x:f>
      </x:c>
      <x:c r="F576" s="99"/>
      <x:c r="G576" s="99"/>
      <x:c r="H576" s="99"/>
      <x:c r="I576" s="99"/>
      <x:c r="J576" s="100"/>
      <x:c r="K576" s="100"/>
      <x:c r="L576" s="99" t="str">
        <x:f>IFERROR(VLOOKUP(D576,'DAFTAR AKUN'!$A$5:$H$100,6,FALSE),"")</x:f>
      </x:c>
      <x:c r="M576" s="99"/>
      <x:c r="N576" s="99"/>
      <x:c r="O576" s="99"/>
      <x:c r="P576" s="99"/>
      <x:c r="Q576" s="101" t="str">
        <x:f>IF(B576="","",SUMIF($B$5:$B$1004,B576,$J$5:$J$1004)-SUMIF($B$5:$B$1004,B576,$K$5:$K$1004))</x:f>
      </x:c>
    </x:row>
    <x:row r="577">
      <x:c r="A577" s="98"/>
      <x:c r="B577" s="99"/>
      <x:c r="C577" s="99"/>
      <x:c r="D577" s="99"/>
      <x:c r="E577" s="80" t="str">
        <x:f>IFERROR(VLOOKUP(D577,'DAFTAR AKUN'!$A$5:$H$100,2,FALSE),"")</x:f>
      </x:c>
      <x:c r="F577" s="99"/>
      <x:c r="G577" s="99"/>
      <x:c r="H577" s="99"/>
      <x:c r="I577" s="99"/>
      <x:c r="J577" s="100"/>
      <x:c r="K577" s="100"/>
      <x:c r="L577" s="99" t="str">
        <x:f>IFERROR(VLOOKUP(D577,'DAFTAR AKUN'!$A$5:$H$100,6,FALSE),"")</x:f>
      </x:c>
      <x:c r="M577" s="99"/>
      <x:c r="N577" s="99"/>
      <x:c r="O577" s="99"/>
      <x:c r="P577" s="99"/>
      <x:c r="Q577" s="101" t="str">
        <x:f>IF(B577="","",SUMIF($B$5:$B$1004,B577,$J$5:$J$1004)-SUMIF($B$5:$B$1004,B577,$K$5:$K$1004))</x:f>
      </x:c>
    </x:row>
    <x:row r="578">
      <x:c r="A578" s="98"/>
      <x:c r="B578" s="99"/>
      <x:c r="C578" s="99"/>
      <x:c r="D578" s="99"/>
      <x:c r="E578" s="80" t="str">
        <x:f>IFERROR(VLOOKUP(D578,'DAFTAR AKUN'!$A$5:$H$100,2,FALSE),"")</x:f>
      </x:c>
      <x:c r="F578" s="99"/>
      <x:c r="G578" s="99"/>
      <x:c r="H578" s="99"/>
      <x:c r="I578" s="99"/>
      <x:c r="J578" s="100"/>
      <x:c r="K578" s="100"/>
      <x:c r="L578" s="99" t="str">
        <x:f>IFERROR(VLOOKUP(D578,'DAFTAR AKUN'!$A$5:$H$100,6,FALSE),"")</x:f>
      </x:c>
      <x:c r="M578" s="99"/>
      <x:c r="N578" s="99"/>
      <x:c r="O578" s="99"/>
      <x:c r="P578" s="99"/>
      <x:c r="Q578" s="101" t="str">
        <x:f>IF(B578="","",SUMIF($B$5:$B$1004,B578,$J$5:$J$1004)-SUMIF($B$5:$B$1004,B578,$K$5:$K$1004))</x:f>
      </x:c>
    </x:row>
    <x:row r="579">
      <x:c r="A579" s="98"/>
      <x:c r="B579" s="99"/>
      <x:c r="C579" s="99"/>
      <x:c r="D579" s="99"/>
      <x:c r="E579" s="80" t="str">
        <x:f>IFERROR(VLOOKUP(D579,'DAFTAR AKUN'!$A$5:$H$100,2,FALSE),"")</x:f>
      </x:c>
      <x:c r="F579" s="99"/>
      <x:c r="G579" s="99"/>
      <x:c r="H579" s="99"/>
      <x:c r="I579" s="99"/>
      <x:c r="J579" s="100"/>
      <x:c r="K579" s="100"/>
      <x:c r="L579" s="99" t="str">
        <x:f>IFERROR(VLOOKUP(D579,'DAFTAR AKUN'!$A$5:$H$100,6,FALSE),"")</x:f>
      </x:c>
      <x:c r="M579" s="99"/>
      <x:c r="N579" s="99"/>
      <x:c r="O579" s="99"/>
      <x:c r="P579" s="99"/>
      <x:c r="Q579" s="101" t="str">
        <x:f>IF(B579="","",SUMIF($B$5:$B$1004,B579,$J$5:$J$1004)-SUMIF($B$5:$B$1004,B579,$K$5:$K$1004))</x:f>
      </x:c>
    </x:row>
    <x:row r="580">
      <x:c r="A580" s="98"/>
      <x:c r="B580" s="99"/>
      <x:c r="C580" s="99"/>
      <x:c r="D580" s="99"/>
      <x:c r="E580" s="80" t="str">
        <x:f>IFERROR(VLOOKUP(D580,'DAFTAR AKUN'!$A$5:$H$100,2,FALSE),"")</x:f>
      </x:c>
      <x:c r="F580" s="99"/>
      <x:c r="G580" s="99"/>
      <x:c r="H580" s="99"/>
      <x:c r="I580" s="99"/>
      <x:c r="J580" s="100"/>
      <x:c r="K580" s="100"/>
      <x:c r="L580" s="99" t="str">
        <x:f>IFERROR(VLOOKUP(D580,'DAFTAR AKUN'!$A$5:$H$100,6,FALSE),"")</x:f>
      </x:c>
      <x:c r="M580" s="99"/>
      <x:c r="N580" s="99"/>
      <x:c r="O580" s="99"/>
      <x:c r="P580" s="99"/>
      <x:c r="Q580" s="101" t="str">
        <x:f>IF(B580="","",SUMIF($B$5:$B$1004,B580,$J$5:$J$1004)-SUMIF($B$5:$B$1004,B580,$K$5:$K$1004))</x:f>
      </x:c>
    </x:row>
    <x:row r="581">
      <x:c r="A581" s="98"/>
      <x:c r="B581" s="99"/>
      <x:c r="C581" s="99"/>
      <x:c r="D581" s="99"/>
      <x:c r="E581" s="80" t="str">
        <x:f>IFERROR(VLOOKUP(D581,'DAFTAR AKUN'!$A$5:$H$100,2,FALSE),"")</x:f>
      </x:c>
      <x:c r="F581" s="99"/>
      <x:c r="G581" s="99"/>
      <x:c r="H581" s="99"/>
      <x:c r="I581" s="99"/>
      <x:c r="J581" s="100"/>
      <x:c r="K581" s="100"/>
      <x:c r="L581" s="99" t="str">
        <x:f>IFERROR(VLOOKUP(D581,'DAFTAR AKUN'!$A$5:$H$100,6,FALSE),"")</x:f>
      </x:c>
      <x:c r="M581" s="99"/>
      <x:c r="N581" s="99"/>
      <x:c r="O581" s="99"/>
      <x:c r="P581" s="99"/>
      <x:c r="Q581" s="101" t="str">
        <x:f>IF(B581="","",SUMIF($B$5:$B$1004,B581,$J$5:$J$1004)-SUMIF($B$5:$B$1004,B581,$K$5:$K$1004))</x:f>
      </x:c>
    </x:row>
    <x:row r="582">
      <x:c r="A582" s="98"/>
      <x:c r="B582" s="99"/>
      <x:c r="C582" s="99"/>
      <x:c r="D582" s="99"/>
      <x:c r="E582" s="80" t="str">
        <x:f>IFERROR(VLOOKUP(D582,'DAFTAR AKUN'!$A$5:$H$100,2,FALSE),"")</x:f>
      </x:c>
      <x:c r="F582" s="99"/>
      <x:c r="G582" s="99"/>
      <x:c r="H582" s="99"/>
      <x:c r="I582" s="99"/>
      <x:c r="J582" s="100"/>
      <x:c r="K582" s="100"/>
      <x:c r="L582" s="99" t="str">
        <x:f>IFERROR(VLOOKUP(D582,'DAFTAR AKUN'!$A$5:$H$100,6,FALSE),"")</x:f>
      </x:c>
      <x:c r="M582" s="99"/>
      <x:c r="N582" s="99"/>
      <x:c r="O582" s="99"/>
      <x:c r="P582" s="99"/>
      <x:c r="Q582" s="101" t="str">
        <x:f>IF(B582="","",SUMIF($B$5:$B$1004,B582,$J$5:$J$1004)-SUMIF($B$5:$B$1004,B582,$K$5:$K$1004))</x:f>
      </x:c>
    </x:row>
    <x:row r="583">
      <x:c r="A583" s="98"/>
      <x:c r="B583" s="99"/>
      <x:c r="C583" s="99"/>
      <x:c r="D583" s="99"/>
      <x:c r="E583" s="80" t="str">
        <x:f>IFERROR(VLOOKUP(D583,'DAFTAR AKUN'!$A$5:$H$100,2,FALSE),"")</x:f>
      </x:c>
      <x:c r="F583" s="99"/>
      <x:c r="G583" s="99"/>
      <x:c r="H583" s="99"/>
      <x:c r="I583" s="99"/>
      <x:c r="J583" s="100"/>
      <x:c r="K583" s="100"/>
      <x:c r="L583" s="99" t="str">
        <x:f>IFERROR(VLOOKUP(D583,'DAFTAR AKUN'!$A$5:$H$100,6,FALSE),"")</x:f>
      </x:c>
      <x:c r="M583" s="99"/>
      <x:c r="N583" s="99"/>
      <x:c r="O583" s="99"/>
      <x:c r="P583" s="99"/>
      <x:c r="Q583" s="101" t="str">
        <x:f>IF(B583="","",SUMIF($B$5:$B$1004,B583,$J$5:$J$1004)-SUMIF($B$5:$B$1004,B583,$K$5:$K$1004))</x:f>
      </x:c>
    </x:row>
    <x:row r="584">
      <x:c r="A584" s="98"/>
      <x:c r="B584" s="99"/>
      <x:c r="C584" s="99"/>
      <x:c r="D584" s="99"/>
      <x:c r="E584" s="80" t="str">
        <x:f>IFERROR(VLOOKUP(D584,'DAFTAR AKUN'!$A$5:$H$100,2,FALSE),"")</x:f>
      </x:c>
      <x:c r="F584" s="99"/>
      <x:c r="G584" s="99"/>
      <x:c r="H584" s="99"/>
      <x:c r="I584" s="99"/>
      <x:c r="J584" s="100"/>
      <x:c r="K584" s="100"/>
      <x:c r="L584" s="99" t="str">
        <x:f>IFERROR(VLOOKUP(D584,'DAFTAR AKUN'!$A$5:$H$100,6,FALSE),"")</x:f>
      </x:c>
      <x:c r="M584" s="99"/>
      <x:c r="N584" s="99"/>
      <x:c r="O584" s="99"/>
      <x:c r="P584" s="99"/>
      <x:c r="Q584" s="101" t="str">
        <x:f>IF(B584="","",SUMIF($B$5:$B$1004,B584,$J$5:$J$1004)-SUMIF($B$5:$B$1004,B584,$K$5:$K$1004))</x:f>
      </x:c>
    </x:row>
    <x:row r="585">
      <x:c r="A585" s="98"/>
      <x:c r="B585" s="99"/>
      <x:c r="C585" s="99"/>
      <x:c r="D585" s="99"/>
      <x:c r="E585" s="80" t="str">
        <x:f>IFERROR(VLOOKUP(D585,'DAFTAR AKUN'!$A$5:$H$100,2,FALSE),"")</x:f>
      </x:c>
      <x:c r="F585" s="99"/>
      <x:c r="G585" s="99"/>
      <x:c r="H585" s="99"/>
      <x:c r="I585" s="99"/>
      <x:c r="J585" s="100"/>
      <x:c r="K585" s="100"/>
      <x:c r="L585" s="99" t="str">
        <x:f>IFERROR(VLOOKUP(D585,'DAFTAR AKUN'!$A$5:$H$100,6,FALSE),"")</x:f>
      </x:c>
      <x:c r="M585" s="99"/>
      <x:c r="N585" s="99"/>
      <x:c r="O585" s="99"/>
      <x:c r="P585" s="99"/>
      <x:c r="Q585" s="101" t="str">
        <x:f>IF(B585="","",SUMIF($B$5:$B$1004,B585,$J$5:$J$1004)-SUMIF($B$5:$B$1004,B585,$K$5:$K$1004))</x:f>
      </x:c>
    </x:row>
    <x:row r="586">
      <x:c r="A586" s="98"/>
      <x:c r="B586" s="99"/>
      <x:c r="C586" s="99"/>
      <x:c r="D586" s="99"/>
      <x:c r="E586" s="80" t="str">
        <x:f>IFERROR(VLOOKUP(D586,'DAFTAR AKUN'!$A$5:$H$100,2,FALSE),"")</x:f>
      </x:c>
      <x:c r="F586" s="99"/>
      <x:c r="G586" s="99"/>
      <x:c r="H586" s="99"/>
      <x:c r="I586" s="99"/>
      <x:c r="J586" s="100"/>
      <x:c r="K586" s="100"/>
      <x:c r="L586" s="99" t="str">
        <x:f>IFERROR(VLOOKUP(D586,'DAFTAR AKUN'!$A$5:$H$100,6,FALSE),"")</x:f>
      </x:c>
      <x:c r="M586" s="99"/>
      <x:c r="N586" s="99"/>
      <x:c r="O586" s="99"/>
      <x:c r="P586" s="99"/>
      <x:c r="Q586" s="101" t="str">
        <x:f>IF(B586="","",SUMIF($B$5:$B$1004,B586,$J$5:$J$1004)-SUMIF($B$5:$B$1004,B586,$K$5:$K$1004))</x:f>
      </x:c>
    </x:row>
    <x:row r="587">
      <x:c r="A587" s="98"/>
      <x:c r="B587" s="99"/>
      <x:c r="C587" s="99"/>
      <x:c r="D587" s="99"/>
      <x:c r="E587" s="80" t="str">
        <x:f>IFERROR(VLOOKUP(D587,'DAFTAR AKUN'!$A$5:$H$100,2,FALSE),"")</x:f>
      </x:c>
      <x:c r="F587" s="99"/>
      <x:c r="G587" s="99"/>
      <x:c r="H587" s="99"/>
      <x:c r="I587" s="99"/>
      <x:c r="J587" s="100"/>
      <x:c r="K587" s="100"/>
      <x:c r="L587" s="99" t="str">
        <x:f>IFERROR(VLOOKUP(D587,'DAFTAR AKUN'!$A$5:$H$100,6,FALSE),"")</x:f>
      </x:c>
      <x:c r="M587" s="99"/>
      <x:c r="N587" s="99"/>
      <x:c r="O587" s="99"/>
      <x:c r="P587" s="99"/>
      <x:c r="Q587" s="101" t="str">
        <x:f>IF(B587="","",SUMIF($B$5:$B$1004,B587,$J$5:$J$1004)-SUMIF($B$5:$B$1004,B587,$K$5:$K$1004))</x:f>
      </x:c>
    </x:row>
    <x:row r="588">
      <x:c r="A588" s="98"/>
      <x:c r="B588" s="99"/>
      <x:c r="C588" s="99"/>
      <x:c r="D588" s="99"/>
      <x:c r="E588" s="80" t="str">
        <x:f>IFERROR(VLOOKUP(D588,'DAFTAR AKUN'!$A$5:$H$100,2,FALSE),"")</x:f>
      </x:c>
      <x:c r="F588" s="99"/>
      <x:c r="G588" s="99"/>
      <x:c r="H588" s="99"/>
      <x:c r="I588" s="99"/>
      <x:c r="J588" s="100"/>
      <x:c r="K588" s="100"/>
      <x:c r="L588" s="99" t="str">
        <x:f>IFERROR(VLOOKUP(D588,'DAFTAR AKUN'!$A$5:$H$100,6,FALSE),"")</x:f>
      </x:c>
      <x:c r="M588" s="99"/>
      <x:c r="N588" s="99"/>
      <x:c r="O588" s="99"/>
      <x:c r="P588" s="99"/>
      <x:c r="Q588" s="101" t="str">
        <x:f>IF(B588="","",SUMIF($B$5:$B$1004,B588,$J$5:$J$1004)-SUMIF($B$5:$B$1004,B588,$K$5:$K$1004))</x:f>
      </x:c>
    </x:row>
    <x:row r="589">
      <x:c r="A589" s="98"/>
      <x:c r="B589" s="99"/>
      <x:c r="C589" s="99"/>
      <x:c r="D589" s="99"/>
      <x:c r="E589" s="80" t="str">
        <x:f>IFERROR(VLOOKUP(D589,'DAFTAR AKUN'!$A$5:$H$100,2,FALSE),"")</x:f>
      </x:c>
      <x:c r="F589" s="99"/>
      <x:c r="G589" s="99"/>
      <x:c r="H589" s="99"/>
      <x:c r="I589" s="99"/>
      <x:c r="J589" s="100"/>
      <x:c r="K589" s="100"/>
      <x:c r="L589" s="99" t="str">
        <x:f>IFERROR(VLOOKUP(D589,'DAFTAR AKUN'!$A$5:$H$100,6,FALSE),"")</x:f>
      </x:c>
      <x:c r="M589" s="99"/>
      <x:c r="N589" s="99"/>
      <x:c r="O589" s="99"/>
      <x:c r="P589" s="99"/>
      <x:c r="Q589" s="101" t="str">
        <x:f>IF(B589="","",SUMIF($B$5:$B$1004,B589,$J$5:$J$1004)-SUMIF($B$5:$B$1004,B589,$K$5:$K$1004))</x:f>
      </x:c>
    </x:row>
    <x:row r="590">
      <x:c r="A590" s="98"/>
      <x:c r="B590" s="99"/>
      <x:c r="C590" s="99"/>
      <x:c r="D590" s="99"/>
      <x:c r="E590" s="80" t="str">
        <x:f>IFERROR(VLOOKUP(D590,'DAFTAR AKUN'!$A$5:$H$100,2,FALSE),"")</x:f>
      </x:c>
      <x:c r="F590" s="99"/>
      <x:c r="G590" s="99"/>
      <x:c r="H590" s="99"/>
      <x:c r="I590" s="99"/>
      <x:c r="J590" s="100"/>
      <x:c r="K590" s="100"/>
      <x:c r="L590" s="99" t="str">
        <x:f>IFERROR(VLOOKUP(D590,'DAFTAR AKUN'!$A$5:$H$100,6,FALSE),"")</x:f>
      </x:c>
      <x:c r="M590" s="99"/>
      <x:c r="N590" s="99"/>
      <x:c r="O590" s="99"/>
      <x:c r="P590" s="99"/>
      <x:c r="Q590" s="101" t="str">
        <x:f>IF(B590="","",SUMIF($B$5:$B$1004,B590,$J$5:$J$1004)-SUMIF($B$5:$B$1004,B590,$K$5:$K$1004))</x:f>
      </x:c>
    </x:row>
    <x:row r="591">
      <x:c r="A591" s="98"/>
      <x:c r="B591" s="99"/>
      <x:c r="C591" s="99"/>
      <x:c r="D591" s="99"/>
      <x:c r="E591" s="80" t="str">
        <x:f>IFERROR(VLOOKUP(D591,'DAFTAR AKUN'!$A$5:$H$100,2,FALSE),"")</x:f>
      </x:c>
      <x:c r="F591" s="99"/>
      <x:c r="G591" s="99"/>
      <x:c r="H591" s="99"/>
      <x:c r="I591" s="99"/>
      <x:c r="J591" s="100"/>
      <x:c r="K591" s="100"/>
      <x:c r="L591" s="99" t="str">
        <x:f>IFERROR(VLOOKUP(D591,'DAFTAR AKUN'!$A$5:$H$100,6,FALSE),"")</x:f>
      </x:c>
      <x:c r="M591" s="99"/>
      <x:c r="N591" s="99"/>
      <x:c r="O591" s="99"/>
      <x:c r="P591" s="99"/>
      <x:c r="Q591" s="101" t="str">
        <x:f>IF(B591="","",SUMIF($B$5:$B$1004,B591,$J$5:$J$1004)-SUMIF($B$5:$B$1004,B591,$K$5:$K$1004))</x:f>
      </x:c>
    </x:row>
    <x:row r="592">
      <x:c r="A592" s="98"/>
      <x:c r="B592" s="99"/>
      <x:c r="C592" s="99"/>
      <x:c r="D592" s="99"/>
      <x:c r="E592" s="80" t="str">
        <x:f>IFERROR(VLOOKUP(D592,'DAFTAR AKUN'!$A$5:$H$100,2,FALSE),"")</x:f>
      </x:c>
      <x:c r="F592" s="99"/>
      <x:c r="G592" s="99"/>
      <x:c r="H592" s="99"/>
      <x:c r="I592" s="99"/>
      <x:c r="J592" s="100"/>
      <x:c r="K592" s="100"/>
      <x:c r="L592" s="99" t="str">
        <x:f>IFERROR(VLOOKUP(D592,'DAFTAR AKUN'!$A$5:$H$100,6,FALSE),"")</x:f>
      </x:c>
      <x:c r="M592" s="99"/>
      <x:c r="N592" s="99"/>
      <x:c r="O592" s="99"/>
      <x:c r="P592" s="99"/>
      <x:c r="Q592" s="101" t="str">
        <x:f>IF(B592="","",SUMIF($B$5:$B$1004,B592,$J$5:$J$1004)-SUMIF($B$5:$B$1004,B592,$K$5:$K$1004))</x:f>
      </x:c>
    </x:row>
    <x:row r="593">
      <x:c r="A593" s="98"/>
      <x:c r="B593" s="99"/>
      <x:c r="C593" s="99"/>
      <x:c r="D593" s="99"/>
      <x:c r="E593" s="80" t="str">
        <x:f>IFERROR(VLOOKUP(D593,'DAFTAR AKUN'!$A$5:$H$100,2,FALSE),"")</x:f>
      </x:c>
      <x:c r="F593" s="99"/>
      <x:c r="G593" s="99"/>
      <x:c r="H593" s="99"/>
      <x:c r="I593" s="99"/>
      <x:c r="J593" s="100"/>
      <x:c r="K593" s="100"/>
      <x:c r="L593" s="99" t="str">
        <x:f>IFERROR(VLOOKUP(D593,'DAFTAR AKUN'!$A$5:$H$100,6,FALSE),"")</x:f>
      </x:c>
      <x:c r="M593" s="99"/>
      <x:c r="N593" s="99"/>
      <x:c r="O593" s="99"/>
      <x:c r="P593" s="99"/>
      <x:c r="Q593" s="101" t="str">
        <x:f>IF(B593="","",SUMIF($B$5:$B$1004,B593,$J$5:$J$1004)-SUMIF($B$5:$B$1004,B593,$K$5:$K$1004))</x:f>
      </x:c>
    </x:row>
    <x:row r="594">
      <x:c r="A594" s="98"/>
      <x:c r="B594" s="99"/>
      <x:c r="C594" s="99"/>
      <x:c r="D594" s="99"/>
      <x:c r="E594" s="80" t="str">
        <x:f>IFERROR(VLOOKUP(D594,'DAFTAR AKUN'!$A$5:$H$100,2,FALSE),"")</x:f>
      </x:c>
      <x:c r="F594" s="99"/>
      <x:c r="G594" s="99"/>
      <x:c r="H594" s="99"/>
      <x:c r="I594" s="99"/>
      <x:c r="J594" s="100"/>
      <x:c r="K594" s="100"/>
      <x:c r="L594" s="99" t="str">
        <x:f>IFERROR(VLOOKUP(D594,'DAFTAR AKUN'!$A$5:$H$100,6,FALSE),"")</x:f>
      </x:c>
      <x:c r="M594" s="99"/>
      <x:c r="N594" s="99"/>
      <x:c r="O594" s="99"/>
      <x:c r="P594" s="99"/>
      <x:c r="Q594" s="101" t="str">
        <x:f>IF(B594="","",SUMIF($B$5:$B$1004,B594,$J$5:$J$1004)-SUMIF($B$5:$B$1004,B594,$K$5:$K$1004))</x:f>
      </x:c>
    </x:row>
    <x:row r="595">
      <x:c r="A595" s="98"/>
      <x:c r="B595" s="99"/>
      <x:c r="C595" s="99"/>
      <x:c r="D595" s="99"/>
      <x:c r="E595" s="80" t="str">
        <x:f>IFERROR(VLOOKUP(D595,'DAFTAR AKUN'!$A$5:$H$100,2,FALSE),"")</x:f>
      </x:c>
      <x:c r="F595" s="99"/>
      <x:c r="G595" s="99"/>
      <x:c r="H595" s="99"/>
      <x:c r="I595" s="99"/>
      <x:c r="J595" s="100"/>
      <x:c r="K595" s="100"/>
      <x:c r="L595" s="99" t="str">
        <x:f>IFERROR(VLOOKUP(D595,'DAFTAR AKUN'!$A$5:$H$100,6,FALSE),"")</x:f>
      </x:c>
      <x:c r="M595" s="99"/>
      <x:c r="N595" s="99"/>
      <x:c r="O595" s="99"/>
      <x:c r="P595" s="99"/>
      <x:c r="Q595" s="101" t="str">
        <x:f>IF(B595="","",SUMIF($B$5:$B$1004,B595,$J$5:$J$1004)-SUMIF($B$5:$B$1004,B595,$K$5:$K$1004))</x:f>
      </x:c>
    </x:row>
    <x:row r="596">
      <x:c r="A596" s="98"/>
      <x:c r="B596" s="99"/>
      <x:c r="C596" s="99"/>
      <x:c r="D596" s="99"/>
      <x:c r="E596" s="80" t="str">
        <x:f>IFERROR(VLOOKUP(D596,'DAFTAR AKUN'!$A$5:$H$100,2,FALSE),"")</x:f>
      </x:c>
      <x:c r="F596" s="99"/>
      <x:c r="G596" s="99"/>
      <x:c r="H596" s="99"/>
      <x:c r="I596" s="99"/>
      <x:c r="J596" s="100"/>
      <x:c r="K596" s="100"/>
      <x:c r="L596" s="99" t="str">
        <x:f>IFERROR(VLOOKUP(D596,'DAFTAR AKUN'!$A$5:$H$100,6,FALSE),"")</x:f>
      </x:c>
      <x:c r="M596" s="99"/>
      <x:c r="N596" s="99"/>
      <x:c r="O596" s="99"/>
      <x:c r="P596" s="99"/>
      <x:c r="Q596" s="101" t="str">
        <x:f>IF(B596="","",SUMIF($B$5:$B$1004,B596,$J$5:$J$1004)-SUMIF($B$5:$B$1004,B596,$K$5:$K$1004))</x:f>
      </x:c>
    </x:row>
    <x:row r="597">
      <x:c r="A597" s="98"/>
      <x:c r="B597" s="99"/>
      <x:c r="C597" s="99"/>
      <x:c r="D597" s="99"/>
      <x:c r="E597" s="80" t="str">
        <x:f>IFERROR(VLOOKUP(D597,'DAFTAR AKUN'!$A$5:$H$100,2,FALSE),"")</x:f>
      </x:c>
      <x:c r="F597" s="99"/>
      <x:c r="G597" s="99"/>
      <x:c r="H597" s="99"/>
      <x:c r="I597" s="99"/>
      <x:c r="J597" s="100"/>
      <x:c r="K597" s="100"/>
      <x:c r="L597" s="99" t="str">
        <x:f>IFERROR(VLOOKUP(D597,'DAFTAR AKUN'!$A$5:$H$100,6,FALSE),"")</x:f>
      </x:c>
      <x:c r="M597" s="99"/>
      <x:c r="N597" s="99"/>
      <x:c r="O597" s="99"/>
      <x:c r="P597" s="99"/>
      <x:c r="Q597" s="101" t="str">
        <x:f>IF(B597="","",SUMIF($B$5:$B$1004,B597,$J$5:$J$1004)-SUMIF($B$5:$B$1004,B597,$K$5:$K$1004))</x:f>
      </x:c>
    </x:row>
    <x:row r="598">
      <x:c r="A598" s="98"/>
      <x:c r="B598" s="99"/>
      <x:c r="C598" s="99"/>
      <x:c r="D598" s="99"/>
      <x:c r="E598" s="80" t="str">
        <x:f>IFERROR(VLOOKUP(D598,'DAFTAR AKUN'!$A$5:$H$100,2,FALSE),"")</x:f>
      </x:c>
      <x:c r="F598" s="99"/>
      <x:c r="G598" s="99"/>
      <x:c r="H598" s="99"/>
      <x:c r="I598" s="99"/>
      <x:c r="J598" s="100"/>
      <x:c r="K598" s="100"/>
      <x:c r="L598" s="99" t="str">
        <x:f>IFERROR(VLOOKUP(D598,'DAFTAR AKUN'!$A$5:$H$100,6,FALSE),"")</x:f>
      </x:c>
      <x:c r="M598" s="99"/>
      <x:c r="N598" s="99"/>
      <x:c r="O598" s="99"/>
      <x:c r="P598" s="99"/>
      <x:c r="Q598" s="101" t="str">
        <x:f>IF(B598="","",SUMIF($B$5:$B$1004,B598,$J$5:$J$1004)-SUMIF($B$5:$B$1004,B598,$K$5:$K$1004))</x:f>
      </x:c>
    </x:row>
    <x:row r="599">
      <x:c r="A599" s="98"/>
      <x:c r="B599" s="99"/>
      <x:c r="C599" s="99"/>
      <x:c r="D599" s="99"/>
      <x:c r="E599" s="80" t="str">
        <x:f>IFERROR(VLOOKUP(D599,'DAFTAR AKUN'!$A$5:$H$100,2,FALSE),"")</x:f>
      </x:c>
      <x:c r="F599" s="99"/>
      <x:c r="G599" s="99"/>
      <x:c r="H599" s="99"/>
      <x:c r="I599" s="99"/>
      <x:c r="J599" s="100"/>
      <x:c r="K599" s="100"/>
      <x:c r="L599" s="99" t="str">
        <x:f>IFERROR(VLOOKUP(D599,'DAFTAR AKUN'!$A$5:$H$100,6,FALSE),"")</x:f>
      </x:c>
      <x:c r="M599" s="99"/>
      <x:c r="N599" s="99"/>
      <x:c r="O599" s="99"/>
      <x:c r="P599" s="99"/>
      <x:c r="Q599" s="101" t="str">
        <x:f>IF(B599="","",SUMIF($B$5:$B$1004,B599,$J$5:$J$1004)-SUMIF($B$5:$B$1004,B599,$K$5:$K$1004))</x:f>
      </x:c>
    </x:row>
    <x:row r="600">
      <x:c r="A600" s="98"/>
      <x:c r="B600" s="99"/>
      <x:c r="C600" s="99"/>
      <x:c r="D600" s="99"/>
      <x:c r="E600" s="80" t="str">
        <x:f>IFERROR(VLOOKUP(D600,'DAFTAR AKUN'!$A$5:$H$100,2,FALSE),"")</x:f>
      </x:c>
      <x:c r="F600" s="99"/>
      <x:c r="G600" s="99"/>
      <x:c r="H600" s="99"/>
      <x:c r="I600" s="99"/>
      <x:c r="J600" s="100"/>
      <x:c r="K600" s="100"/>
      <x:c r="L600" s="99" t="str">
        <x:f>IFERROR(VLOOKUP(D600,'DAFTAR AKUN'!$A$5:$H$100,6,FALSE),"")</x:f>
      </x:c>
      <x:c r="M600" s="99"/>
      <x:c r="N600" s="99"/>
      <x:c r="O600" s="99"/>
      <x:c r="P600" s="99"/>
      <x:c r="Q600" s="101" t="str">
        <x:f>IF(B600="","",SUMIF($B$5:$B$1004,B600,$J$5:$J$1004)-SUMIF($B$5:$B$1004,B600,$K$5:$K$1004))</x:f>
      </x:c>
    </x:row>
    <x:row r="601">
      <x:c r="A601" s="98"/>
      <x:c r="B601" s="99"/>
      <x:c r="C601" s="99"/>
      <x:c r="D601" s="99"/>
      <x:c r="E601" s="80" t="str">
        <x:f>IFERROR(VLOOKUP(D601,'DAFTAR AKUN'!$A$5:$H$100,2,FALSE),"")</x:f>
      </x:c>
      <x:c r="F601" s="99"/>
      <x:c r="G601" s="99"/>
      <x:c r="H601" s="99"/>
      <x:c r="I601" s="99"/>
      <x:c r="J601" s="100"/>
      <x:c r="K601" s="100"/>
      <x:c r="L601" s="99" t="str">
        <x:f>IFERROR(VLOOKUP(D601,'DAFTAR AKUN'!$A$5:$H$100,6,FALSE),"")</x:f>
      </x:c>
      <x:c r="M601" s="99"/>
      <x:c r="N601" s="99"/>
      <x:c r="O601" s="99"/>
      <x:c r="P601" s="99"/>
      <x:c r="Q601" s="101" t="str">
        <x:f>IF(B601="","",SUMIF($B$5:$B$1004,B601,$J$5:$J$1004)-SUMIF($B$5:$B$1004,B601,$K$5:$K$1004))</x:f>
      </x:c>
    </x:row>
    <x:row r="602">
      <x:c r="A602" s="98"/>
      <x:c r="B602" s="99"/>
      <x:c r="C602" s="99"/>
      <x:c r="D602" s="99"/>
      <x:c r="E602" s="80" t="str">
        <x:f>IFERROR(VLOOKUP(D602,'DAFTAR AKUN'!$A$5:$H$100,2,FALSE),"")</x:f>
      </x:c>
      <x:c r="F602" s="99"/>
      <x:c r="G602" s="99"/>
      <x:c r="H602" s="99"/>
      <x:c r="I602" s="99"/>
      <x:c r="J602" s="100"/>
      <x:c r="K602" s="100"/>
      <x:c r="L602" s="99" t="str">
        <x:f>IFERROR(VLOOKUP(D602,'DAFTAR AKUN'!$A$5:$H$100,6,FALSE),"")</x:f>
      </x:c>
      <x:c r="M602" s="99"/>
      <x:c r="N602" s="99"/>
      <x:c r="O602" s="99"/>
      <x:c r="P602" s="99"/>
      <x:c r="Q602" s="101" t="str">
        <x:f>IF(B602="","",SUMIF($B$5:$B$1004,B602,$J$5:$J$1004)-SUMIF($B$5:$B$1004,B602,$K$5:$K$1004))</x:f>
      </x:c>
    </x:row>
    <x:row r="603">
      <x:c r="A603" s="98"/>
      <x:c r="B603" s="99"/>
      <x:c r="C603" s="99"/>
      <x:c r="D603" s="99"/>
      <x:c r="E603" s="80" t="str">
        <x:f>IFERROR(VLOOKUP(D603,'DAFTAR AKUN'!$A$5:$H$100,2,FALSE),"")</x:f>
      </x:c>
      <x:c r="F603" s="99"/>
      <x:c r="G603" s="99"/>
      <x:c r="H603" s="99"/>
      <x:c r="I603" s="99"/>
      <x:c r="J603" s="100"/>
      <x:c r="K603" s="100"/>
      <x:c r="L603" s="99" t="str">
        <x:f>IFERROR(VLOOKUP(D603,'DAFTAR AKUN'!$A$5:$H$100,6,FALSE),"")</x:f>
      </x:c>
      <x:c r="M603" s="99"/>
      <x:c r="N603" s="99"/>
      <x:c r="O603" s="99"/>
      <x:c r="P603" s="99"/>
      <x:c r="Q603" s="101" t="str">
        <x:f>IF(B603="","",SUMIF($B$5:$B$1004,B603,$J$5:$J$1004)-SUMIF($B$5:$B$1004,B603,$K$5:$K$1004))</x:f>
      </x:c>
    </x:row>
    <x:row r="604">
      <x:c r="A604" s="98"/>
      <x:c r="B604" s="99"/>
      <x:c r="C604" s="99"/>
      <x:c r="D604" s="99"/>
      <x:c r="E604" s="80" t="str">
        <x:f>IFERROR(VLOOKUP(D604,'DAFTAR AKUN'!$A$5:$H$100,2,FALSE),"")</x:f>
      </x:c>
      <x:c r="F604" s="99"/>
      <x:c r="G604" s="99"/>
      <x:c r="H604" s="99"/>
      <x:c r="I604" s="99"/>
      <x:c r="J604" s="100"/>
      <x:c r="K604" s="100"/>
      <x:c r="L604" s="99" t="str">
        <x:f>IFERROR(VLOOKUP(D604,'DAFTAR AKUN'!$A$5:$H$100,6,FALSE),"")</x:f>
      </x:c>
      <x:c r="M604" s="99"/>
      <x:c r="N604" s="99"/>
      <x:c r="O604" s="99"/>
      <x:c r="P604" s="99"/>
      <x:c r="Q604" s="101" t="str">
        <x:f>IF(B604="","",SUMIF($B$5:$B$1004,B604,$J$5:$J$1004)-SUMIF($B$5:$B$1004,B604,$K$5:$K$1004))</x:f>
      </x:c>
    </x:row>
    <x:row r="605">
      <x:c r="A605" s="98"/>
      <x:c r="B605" s="99"/>
      <x:c r="C605" s="99"/>
      <x:c r="D605" s="99"/>
      <x:c r="E605" s="80" t="str">
        <x:f>IFERROR(VLOOKUP(D605,'DAFTAR AKUN'!$A$5:$H$100,2,FALSE),"")</x:f>
      </x:c>
      <x:c r="F605" s="99"/>
      <x:c r="G605" s="99"/>
      <x:c r="H605" s="99"/>
      <x:c r="I605" s="99"/>
      <x:c r="J605" s="100"/>
      <x:c r="K605" s="100"/>
      <x:c r="L605" s="99" t="str">
        <x:f>IFERROR(VLOOKUP(D605,'DAFTAR AKUN'!$A$5:$H$100,6,FALSE),"")</x:f>
      </x:c>
      <x:c r="M605" s="99"/>
      <x:c r="N605" s="99"/>
      <x:c r="O605" s="99"/>
      <x:c r="P605" s="99"/>
      <x:c r="Q605" s="101" t="str">
        <x:f>IF(B605="","",SUMIF($B$5:$B$1004,B605,$J$5:$J$1004)-SUMIF($B$5:$B$1004,B605,$K$5:$K$1004))</x:f>
      </x:c>
    </x:row>
    <x:row r="606">
      <x:c r="A606" s="98"/>
      <x:c r="B606" s="99"/>
      <x:c r="C606" s="99"/>
      <x:c r="D606" s="99"/>
      <x:c r="E606" s="80" t="str">
        <x:f>IFERROR(VLOOKUP(D606,'DAFTAR AKUN'!$A$5:$H$100,2,FALSE),"")</x:f>
      </x:c>
      <x:c r="F606" s="99"/>
      <x:c r="G606" s="99"/>
      <x:c r="H606" s="99"/>
      <x:c r="I606" s="99"/>
      <x:c r="J606" s="100"/>
      <x:c r="K606" s="100"/>
      <x:c r="L606" s="99" t="str">
        <x:f>IFERROR(VLOOKUP(D606,'DAFTAR AKUN'!$A$5:$H$100,6,FALSE),"")</x:f>
      </x:c>
      <x:c r="M606" s="99"/>
      <x:c r="N606" s="99"/>
      <x:c r="O606" s="99"/>
      <x:c r="P606" s="99"/>
      <x:c r="Q606" s="101" t="str">
        <x:f>IF(B606="","",SUMIF($B$5:$B$1004,B606,$J$5:$J$1004)-SUMIF($B$5:$B$1004,B606,$K$5:$K$1004))</x:f>
      </x:c>
    </x:row>
    <x:row r="607">
      <x:c r="A607" s="98"/>
      <x:c r="B607" s="99"/>
      <x:c r="C607" s="99"/>
      <x:c r="D607" s="99"/>
      <x:c r="E607" s="80" t="str">
        <x:f>IFERROR(VLOOKUP(D607,'DAFTAR AKUN'!$A$5:$H$100,2,FALSE),"")</x:f>
      </x:c>
      <x:c r="F607" s="99"/>
      <x:c r="G607" s="99"/>
      <x:c r="H607" s="99"/>
      <x:c r="I607" s="99"/>
      <x:c r="J607" s="100"/>
      <x:c r="K607" s="100"/>
      <x:c r="L607" s="99" t="str">
        <x:f>IFERROR(VLOOKUP(D607,'DAFTAR AKUN'!$A$5:$H$100,6,FALSE),"")</x:f>
      </x:c>
      <x:c r="M607" s="99"/>
      <x:c r="N607" s="99"/>
      <x:c r="O607" s="99"/>
      <x:c r="P607" s="99"/>
      <x:c r="Q607" s="101" t="str">
        <x:f>IF(B607="","",SUMIF($B$5:$B$1004,B607,$J$5:$J$1004)-SUMIF($B$5:$B$1004,B607,$K$5:$K$1004))</x:f>
      </x:c>
    </x:row>
    <x:row r="608">
      <x:c r="A608" s="98"/>
      <x:c r="B608" s="99"/>
      <x:c r="C608" s="99"/>
      <x:c r="D608" s="99"/>
      <x:c r="E608" s="80" t="str">
        <x:f>IFERROR(VLOOKUP(D608,'DAFTAR AKUN'!$A$5:$H$100,2,FALSE),"")</x:f>
      </x:c>
      <x:c r="F608" s="99"/>
      <x:c r="G608" s="99"/>
      <x:c r="H608" s="99"/>
      <x:c r="I608" s="99"/>
      <x:c r="J608" s="100"/>
      <x:c r="K608" s="100"/>
      <x:c r="L608" s="99" t="str">
        <x:f>IFERROR(VLOOKUP(D608,'DAFTAR AKUN'!$A$5:$H$100,6,FALSE),"")</x:f>
      </x:c>
      <x:c r="M608" s="99"/>
      <x:c r="N608" s="99"/>
      <x:c r="O608" s="99"/>
      <x:c r="P608" s="99"/>
      <x:c r="Q608" s="101" t="str">
        <x:f>IF(B608="","",SUMIF($B$5:$B$1004,B608,$J$5:$J$1004)-SUMIF($B$5:$B$1004,B608,$K$5:$K$1004))</x:f>
      </x:c>
    </x:row>
    <x:row r="609">
      <x:c r="A609" s="98"/>
      <x:c r="B609" s="99"/>
      <x:c r="C609" s="99"/>
      <x:c r="D609" s="99"/>
      <x:c r="E609" s="80" t="str">
        <x:f>IFERROR(VLOOKUP(D609,'DAFTAR AKUN'!$A$5:$H$100,2,FALSE),"")</x:f>
      </x:c>
      <x:c r="F609" s="99"/>
      <x:c r="G609" s="99"/>
      <x:c r="H609" s="99"/>
      <x:c r="I609" s="99"/>
      <x:c r="J609" s="100"/>
      <x:c r="K609" s="100"/>
      <x:c r="L609" s="99" t="str">
        <x:f>IFERROR(VLOOKUP(D609,'DAFTAR AKUN'!$A$5:$H$100,6,FALSE),"")</x:f>
      </x:c>
      <x:c r="M609" s="99"/>
      <x:c r="N609" s="99"/>
      <x:c r="O609" s="99"/>
      <x:c r="P609" s="99"/>
      <x:c r="Q609" s="101" t="str">
        <x:f>IF(B609="","",SUMIF($B$5:$B$1004,B609,$J$5:$J$1004)-SUMIF($B$5:$B$1004,B609,$K$5:$K$1004))</x:f>
      </x:c>
    </x:row>
    <x:row r="610">
      <x:c r="A610" s="98"/>
      <x:c r="B610" s="99"/>
      <x:c r="C610" s="99"/>
      <x:c r="D610" s="99"/>
      <x:c r="E610" s="80" t="str">
        <x:f>IFERROR(VLOOKUP(D610,'DAFTAR AKUN'!$A$5:$H$100,2,FALSE),"")</x:f>
      </x:c>
      <x:c r="F610" s="99"/>
      <x:c r="G610" s="99"/>
      <x:c r="H610" s="99"/>
      <x:c r="I610" s="99"/>
      <x:c r="J610" s="100"/>
      <x:c r="K610" s="100"/>
      <x:c r="L610" s="99" t="str">
        <x:f>IFERROR(VLOOKUP(D610,'DAFTAR AKUN'!$A$5:$H$100,6,FALSE),"")</x:f>
      </x:c>
      <x:c r="M610" s="99"/>
      <x:c r="N610" s="99"/>
      <x:c r="O610" s="99"/>
      <x:c r="P610" s="99"/>
      <x:c r="Q610" s="101" t="str">
        <x:f>IF(B610="","",SUMIF($B$5:$B$1004,B610,$J$5:$J$1004)-SUMIF($B$5:$B$1004,B610,$K$5:$K$1004))</x:f>
      </x:c>
    </x:row>
    <x:row r="611">
      <x:c r="A611" s="98"/>
      <x:c r="B611" s="99"/>
      <x:c r="C611" s="99"/>
      <x:c r="D611" s="99"/>
      <x:c r="E611" s="80" t="str">
        <x:f>IFERROR(VLOOKUP(D611,'DAFTAR AKUN'!$A$5:$H$100,2,FALSE),"")</x:f>
      </x:c>
      <x:c r="F611" s="99"/>
      <x:c r="G611" s="99"/>
      <x:c r="H611" s="99"/>
      <x:c r="I611" s="99"/>
      <x:c r="J611" s="100"/>
      <x:c r="K611" s="100"/>
      <x:c r="L611" s="99" t="str">
        <x:f>IFERROR(VLOOKUP(D611,'DAFTAR AKUN'!$A$5:$H$100,6,FALSE),"")</x:f>
      </x:c>
      <x:c r="M611" s="99"/>
      <x:c r="N611" s="99"/>
      <x:c r="O611" s="99"/>
      <x:c r="P611" s="99"/>
      <x:c r="Q611" s="101" t="str">
        <x:f>IF(B611="","",SUMIF($B$5:$B$1004,B611,$J$5:$J$1004)-SUMIF($B$5:$B$1004,B611,$K$5:$K$1004))</x:f>
      </x:c>
    </x:row>
    <x:row r="612">
      <x:c r="A612" s="98"/>
      <x:c r="B612" s="99"/>
      <x:c r="C612" s="99"/>
      <x:c r="D612" s="99"/>
      <x:c r="E612" s="80" t="str">
        <x:f>IFERROR(VLOOKUP(D612,'DAFTAR AKUN'!$A$5:$H$100,2,FALSE),"")</x:f>
      </x:c>
      <x:c r="F612" s="99"/>
      <x:c r="G612" s="99"/>
      <x:c r="H612" s="99"/>
      <x:c r="I612" s="99"/>
      <x:c r="J612" s="100"/>
      <x:c r="K612" s="100"/>
      <x:c r="L612" s="99" t="str">
        <x:f>IFERROR(VLOOKUP(D612,'DAFTAR AKUN'!$A$5:$H$100,6,FALSE),"")</x:f>
      </x:c>
      <x:c r="M612" s="99"/>
      <x:c r="N612" s="99"/>
      <x:c r="O612" s="99"/>
      <x:c r="P612" s="99"/>
      <x:c r="Q612" s="101" t="str">
        <x:f>IF(B612="","",SUMIF($B$5:$B$1004,B612,$J$5:$J$1004)-SUMIF($B$5:$B$1004,B612,$K$5:$K$1004))</x:f>
      </x:c>
    </x:row>
    <x:row r="613">
      <x:c r="A613" s="98"/>
      <x:c r="B613" s="99"/>
      <x:c r="C613" s="99"/>
      <x:c r="D613" s="99"/>
      <x:c r="E613" s="80" t="str">
        <x:f>IFERROR(VLOOKUP(D613,'DAFTAR AKUN'!$A$5:$H$100,2,FALSE),"")</x:f>
      </x:c>
      <x:c r="F613" s="99"/>
      <x:c r="G613" s="99"/>
      <x:c r="H613" s="99"/>
      <x:c r="I613" s="99"/>
      <x:c r="J613" s="100"/>
      <x:c r="K613" s="100"/>
      <x:c r="L613" s="99" t="str">
        <x:f>IFERROR(VLOOKUP(D613,'DAFTAR AKUN'!$A$5:$H$100,6,FALSE),"")</x:f>
      </x:c>
      <x:c r="M613" s="99"/>
      <x:c r="N613" s="99"/>
      <x:c r="O613" s="99"/>
      <x:c r="P613" s="99"/>
      <x:c r="Q613" s="101" t="str">
        <x:f>IF(B613="","",SUMIF($B$5:$B$1004,B613,$J$5:$J$1004)-SUMIF($B$5:$B$1004,B613,$K$5:$K$1004))</x:f>
      </x:c>
    </x:row>
    <x:row r="614">
      <x:c r="A614" s="98"/>
      <x:c r="B614" s="99"/>
      <x:c r="C614" s="99"/>
      <x:c r="D614" s="99"/>
      <x:c r="E614" s="80" t="str">
        <x:f>IFERROR(VLOOKUP(D614,'DAFTAR AKUN'!$A$5:$H$100,2,FALSE),"")</x:f>
      </x:c>
      <x:c r="F614" s="99"/>
      <x:c r="G614" s="99"/>
      <x:c r="H614" s="99"/>
      <x:c r="I614" s="99"/>
      <x:c r="J614" s="100"/>
      <x:c r="K614" s="100"/>
      <x:c r="L614" s="99" t="str">
        <x:f>IFERROR(VLOOKUP(D614,'DAFTAR AKUN'!$A$5:$H$100,6,FALSE),"")</x:f>
      </x:c>
      <x:c r="M614" s="99"/>
      <x:c r="N614" s="99"/>
      <x:c r="O614" s="99"/>
      <x:c r="P614" s="99"/>
      <x:c r="Q614" s="101" t="str">
        <x:f>IF(B614="","",SUMIF($B$5:$B$1004,B614,$J$5:$J$1004)-SUMIF($B$5:$B$1004,B614,$K$5:$K$1004))</x:f>
      </x:c>
    </x:row>
    <x:row r="615">
      <x:c r="A615" s="98"/>
      <x:c r="B615" s="99"/>
      <x:c r="C615" s="99"/>
      <x:c r="D615" s="99"/>
      <x:c r="E615" s="80" t="str">
        <x:f>IFERROR(VLOOKUP(D615,'DAFTAR AKUN'!$A$5:$H$100,2,FALSE),"")</x:f>
      </x:c>
      <x:c r="F615" s="99"/>
      <x:c r="G615" s="99"/>
      <x:c r="H615" s="99"/>
      <x:c r="I615" s="99"/>
      <x:c r="J615" s="100"/>
      <x:c r="K615" s="100"/>
      <x:c r="L615" s="99" t="str">
        <x:f>IFERROR(VLOOKUP(D615,'DAFTAR AKUN'!$A$5:$H$100,6,FALSE),"")</x:f>
      </x:c>
      <x:c r="M615" s="99"/>
      <x:c r="N615" s="99"/>
      <x:c r="O615" s="99"/>
      <x:c r="P615" s="99"/>
      <x:c r="Q615" s="101" t="str">
        <x:f>IF(B615="","",SUMIF($B$5:$B$1004,B615,$J$5:$J$1004)-SUMIF($B$5:$B$1004,B615,$K$5:$K$1004))</x:f>
      </x:c>
    </x:row>
    <x:row r="616">
      <x:c r="A616" s="98"/>
      <x:c r="B616" s="99"/>
      <x:c r="C616" s="99"/>
      <x:c r="D616" s="99"/>
      <x:c r="E616" s="80" t="str">
        <x:f>IFERROR(VLOOKUP(D616,'DAFTAR AKUN'!$A$5:$H$100,2,FALSE),"")</x:f>
      </x:c>
      <x:c r="F616" s="99"/>
      <x:c r="G616" s="99"/>
      <x:c r="H616" s="99"/>
      <x:c r="I616" s="99"/>
      <x:c r="J616" s="100"/>
      <x:c r="K616" s="100"/>
      <x:c r="L616" s="99" t="str">
        <x:f>IFERROR(VLOOKUP(D616,'DAFTAR AKUN'!$A$5:$H$100,6,FALSE),"")</x:f>
      </x:c>
      <x:c r="M616" s="99"/>
      <x:c r="N616" s="99"/>
      <x:c r="O616" s="99"/>
      <x:c r="P616" s="99"/>
      <x:c r="Q616" s="101" t="str">
        <x:f>IF(B616="","",SUMIF($B$5:$B$1004,B616,$J$5:$J$1004)-SUMIF($B$5:$B$1004,B616,$K$5:$K$1004))</x:f>
      </x:c>
    </x:row>
    <x:row r="617">
      <x:c r="A617" s="98"/>
      <x:c r="B617" s="99"/>
      <x:c r="C617" s="99"/>
      <x:c r="D617" s="99"/>
      <x:c r="E617" s="80" t="str">
        <x:f>IFERROR(VLOOKUP(D617,'DAFTAR AKUN'!$A$5:$H$100,2,FALSE),"")</x:f>
      </x:c>
      <x:c r="F617" s="99"/>
      <x:c r="G617" s="99"/>
      <x:c r="H617" s="99"/>
      <x:c r="I617" s="99"/>
      <x:c r="J617" s="100"/>
      <x:c r="K617" s="100"/>
      <x:c r="L617" s="99" t="str">
        <x:f>IFERROR(VLOOKUP(D617,'DAFTAR AKUN'!$A$5:$H$100,6,FALSE),"")</x:f>
      </x:c>
      <x:c r="M617" s="99"/>
      <x:c r="N617" s="99"/>
      <x:c r="O617" s="99"/>
      <x:c r="P617" s="99"/>
      <x:c r="Q617" s="101" t="str">
        <x:f>IF(B617="","",SUMIF($B$5:$B$1004,B617,$J$5:$J$1004)-SUMIF($B$5:$B$1004,B617,$K$5:$K$1004))</x:f>
      </x:c>
    </x:row>
    <x:row r="618">
      <x:c r="A618" s="98"/>
      <x:c r="B618" s="99"/>
      <x:c r="C618" s="99"/>
      <x:c r="D618" s="99"/>
      <x:c r="E618" s="80" t="str">
        <x:f>IFERROR(VLOOKUP(D618,'DAFTAR AKUN'!$A$5:$H$100,2,FALSE),"")</x:f>
      </x:c>
      <x:c r="F618" s="99"/>
      <x:c r="G618" s="99"/>
      <x:c r="H618" s="99"/>
      <x:c r="I618" s="99"/>
      <x:c r="J618" s="100"/>
      <x:c r="K618" s="100"/>
      <x:c r="L618" s="99" t="str">
        <x:f>IFERROR(VLOOKUP(D618,'DAFTAR AKUN'!$A$5:$H$100,6,FALSE),"")</x:f>
      </x:c>
      <x:c r="M618" s="99"/>
      <x:c r="N618" s="99"/>
      <x:c r="O618" s="99"/>
      <x:c r="P618" s="99"/>
      <x:c r="Q618" s="101" t="str">
        <x:f>IF(B618="","",SUMIF($B$5:$B$1004,B618,$J$5:$J$1004)-SUMIF($B$5:$B$1004,B618,$K$5:$K$1004))</x:f>
      </x:c>
    </x:row>
    <x:row r="619">
      <x:c r="A619" s="98"/>
      <x:c r="B619" s="99"/>
      <x:c r="C619" s="99"/>
      <x:c r="D619" s="99"/>
      <x:c r="E619" s="80" t="str">
        <x:f>IFERROR(VLOOKUP(D619,'DAFTAR AKUN'!$A$5:$H$100,2,FALSE),"")</x:f>
      </x:c>
      <x:c r="F619" s="99"/>
      <x:c r="G619" s="99"/>
      <x:c r="H619" s="99"/>
      <x:c r="I619" s="99"/>
      <x:c r="J619" s="100"/>
      <x:c r="K619" s="100"/>
      <x:c r="L619" s="99" t="str">
        <x:f>IFERROR(VLOOKUP(D619,'DAFTAR AKUN'!$A$5:$H$100,6,FALSE),"")</x:f>
      </x:c>
      <x:c r="M619" s="99"/>
      <x:c r="N619" s="99"/>
      <x:c r="O619" s="99"/>
      <x:c r="P619" s="99"/>
      <x:c r="Q619" s="101" t="str">
        <x:f>IF(B619="","",SUMIF($B$5:$B$1004,B619,$J$5:$J$1004)-SUMIF($B$5:$B$1004,B619,$K$5:$K$1004))</x:f>
      </x:c>
    </x:row>
    <x:row r="620">
      <x:c r="A620" s="98"/>
      <x:c r="B620" s="99"/>
      <x:c r="C620" s="99"/>
      <x:c r="D620" s="99"/>
      <x:c r="E620" s="80" t="str">
        <x:f>IFERROR(VLOOKUP(D620,'DAFTAR AKUN'!$A$5:$H$100,2,FALSE),"")</x:f>
      </x:c>
      <x:c r="F620" s="99"/>
      <x:c r="G620" s="99"/>
      <x:c r="H620" s="99"/>
      <x:c r="I620" s="99"/>
      <x:c r="J620" s="100"/>
      <x:c r="K620" s="100"/>
      <x:c r="L620" s="99" t="str">
        <x:f>IFERROR(VLOOKUP(D620,'DAFTAR AKUN'!$A$5:$H$100,6,FALSE),"")</x:f>
      </x:c>
      <x:c r="M620" s="99"/>
      <x:c r="N620" s="99"/>
      <x:c r="O620" s="99"/>
      <x:c r="P620" s="99"/>
      <x:c r="Q620" s="101" t="str">
        <x:f>IF(B620="","",SUMIF($B$5:$B$1004,B620,$J$5:$J$1004)-SUMIF($B$5:$B$1004,B620,$K$5:$K$1004))</x:f>
      </x:c>
    </x:row>
    <x:row r="621">
      <x:c r="A621" s="98"/>
      <x:c r="B621" s="99"/>
      <x:c r="C621" s="99"/>
      <x:c r="D621" s="99"/>
      <x:c r="E621" s="80" t="str">
        <x:f>IFERROR(VLOOKUP(D621,'DAFTAR AKUN'!$A$5:$H$100,2,FALSE),"")</x:f>
      </x:c>
      <x:c r="F621" s="99"/>
      <x:c r="G621" s="99"/>
      <x:c r="H621" s="99"/>
      <x:c r="I621" s="99"/>
      <x:c r="J621" s="100"/>
      <x:c r="K621" s="100"/>
      <x:c r="L621" s="99" t="str">
        <x:f>IFERROR(VLOOKUP(D621,'DAFTAR AKUN'!$A$5:$H$100,6,FALSE),"")</x:f>
      </x:c>
      <x:c r="M621" s="99"/>
      <x:c r="N621" s="99"/>
      <x:c r="O621" s="99"/>
      <x:c r="P621" s="99"/>
      <x:c r="Q621" s="101" t="str">
        <x:f>IF(B621="","",SUMIF($B$5:$B$1004,B621,$J$5:$J$1004)-SUMIF($B$5:$B$1004,B621,$K$5:$K$1004))</x:f>
      </x:c>
    </x:row>
    <x:row r="622">
      <x:c r="A622" s="98"/>
      <x:c r="B622" s="99"/>
      <x:c r="C622" s="99"/>
      <x:c r="D622" s="99"/>
      <x:c r="E622" s="80" t="str">
        <x:f>IFERROR(VLOOKUP(D622,'DAFTAR AKUN'!$A$5:$H$100,2,FALSE),"")</x:f>
      </x:c>
      <x:c r="F622" s="99"/>
      <x:c r="G622" s="99"/>
      <x:c r="H622" s="99"/>
      <x:c r="I622" s="99"/>
      <x:c r="J622" s="100"/>
      <x:c r="K622" s="100"/>
      <x:c r="L622" s="99" t="str">
        <x:f>IFERROR(VLOOKUP(D622,'DAFTAR AKUN'!$A$5:$H$100,6,FALSE),"")</x:f>
      </x:c>
      <x:c r="M622" s="99"/>
      <x:c r="N622" s="99"/>
      <x:c r="O622" s="99"/>
      <x:c r="P622" s="99"/>
      <x:c r="Q622" s="101" t="str">
        <x:f>IF(B622="","",SUMIF($B$5:$B$1004,B622,$J$5:$J$1004)-SUMIF($B$5:$B$1004,B622,$K$5:$K$1004))</x:f>
      </x:c>
    </x:row>
    <x:row r="623">
      <x:c r="A623" s="98"/>
      <x:c r="B623" s="99"/>
      <x:c r="C623" s="99"/>
      <x:c r="D623" s="99"/>
      <x:c r="E623" s="80" t="str">
        <x:f>IFERROR(VLOOKUP(D623,'DAFTAR AKUN'!$A$5:$H$100,2,FALSE),"")</x:f>
      </x:c>
      <x:c r="F623" s="99"/>
      <x:c r="G623" s="99"/>
      <x:c r="H623" s="99"/>
      <x:c r="I623" s="99"/>
      <x:c r="J623" s="100"/>
      <x:c r="K623" s="100"/>
      <x:c r="L623" s="99" t="str">
        <x:f>IFERROR(VLOOKUP(D623,'DAFTAR AKUN'!$A$5:$H$100,6,FALSE),"")</x:f>
      </x:c>
      <x:c r="M623" s="99"/>
      <x:c r="N623" s="99"/>
      <x:c r="O623" s="99"/>
      <x:c r="P623" s="99"/>
      <x:c r="Q623" s="101" t="str">
        <x:f>IF(B623="","",SUMIF($B$5:$B$1004,B623,$J$5:$J$1004)-SUMIF($B$5:$B$1004,B623,$K$5:$K$1004))</x:f>
      </x:c>
    </x:row>
    <x:row r="624">
      <x:c r="A624" s="98"/>
      <x:c r="B624" s="99"/>
      <x:c r="C624" s="99"/>
      <x:c r="D624" s="99"/>
      <x:c r="E624" s="80" t="str">
        <x:f>IFERROR(VLOOKUP(D624,'DAFTAR AKUN'!$A$5:$H$100,2,FALSE),"")</x:f>
      </x:c>
      <x:c r="F624" s="99"/>
      <x:c r="G624" s="99"/>
      <x:c r="H624" s="99"/>
      <x:c r="I624" s="99"/>
      <x:c r="J624" s="100"/>
      <x:c r="K624" s="100"/>
      <x:c r="L624" s="99" t="str">
        <x:f>IFERROR(VLOOKUP(D624,'DAFTAR AKUN'!$A$5:$H$100,6,FALSE),"")</x:f>
      </x:c>
      <x:c r="M624" s="99"/>
      <x:c r="N624" s="99"/>
      <x:c r="O624" s="99"/>
      <x:c r="P624" s="99"/>
      <x:c r="Q624" s="101" t="str">
        <x:f>IF(B624="","",SUMIF($B$5:$B$1004,B624,$J$5:$J$1004)-SUMIF($B$5:$B$1004,B624,$K$5:$K$1004))</x:f>
      </x:c>
    </x:row>
    <x:row r="625">
      <x:c r="A625" s="98"/>
      <x:c r="B625" s="99"/>
      <x:c r="C625" s="99"/>
      <x:c r="D625" s="99"/>
      <x:c r="E625" s="80" t="str">
        <x:f>IFERROR(VLOOKUP(D625,'DAFTAR AKUN'!$A$5:$H$100,2,FALSE),"")</x:f>
      </x:c>
      <x:c r="F625" s="99"/>
      <x:c r="G625" s="99"/>
      <x:c r="H625" s="99"/>
      <x:c r="I625" s="99"/>
      <x:c r="J625" s="100"/>
      <x:c r="K625" s="100"/>
      <x:c r="L625" s="99" t="str">
        <x:f>IFERROR(VLOOKUP(D625,'DAFTAR AKUN'!$A$5:$H$100,6,FALSE),"")</x:f>
      </x:c>
      <x:c r="M625" s="99"/>
      <x:c r="N625" s="99"/>
      <x:c r="O625" s="99"/>
      <x:c r="P625" s="99"/>
      <x:c r="Q625" s="101" t="str">
        <x:f>IF(B625="","",SUMIF($B$5:$B$1004,B625,$J$5:$J$1004)-SUMIF($B$5:$B$1004,B625,$K$5:$K$1004))</x:f>
      </x:c>
    </x:row>
    <x:row r="626">
      <x:c r="A626" s="98"/>
      <x:c r="B626" s="99"/>
      <x:c r="C626" s="99"/>
      <x:c r="D626" s="99"/>
      <x:c r="E626" s="80" t="str">
        <x:f>IFERROR(VLOOKUP(D626,'DAFTAR AKUN'!$A$5:$H$100,2,FALSE),"")</x:f>
      </x:c>
      <x:c r="F626" s="99"/>
      <x:c r="G626" s="99"/>
      <x:c r="H626" s="99"/>
      <x:c r="I626" s="99"/>
      <x:c r="J626" s="100"/>
      <x:c r="K626" s="100"/>
      <x:c r="L626" s="99" t="str">
        <x:f>IFERROR(VLOOKUP(D626,'DAFTAR AKUN'!$A$5:$H$100,6,FALSE),"")</x:f>
      </x:c>
      <x:c r="M626" s="99"/>
      <x:c r="N626" s="99"/>
      <x:c r="O626" s="99"/>
      <x:c r="P626" s="99"/>
      <x:c r="Q626" s="101" t="str">
        <x:f>IF(B626="","",SUMIF($B$5:$B$1004,B626,$J$5:$J$1004)-SUMIF($B$5:$B$1004,B626,$K$5:$K$1004))</x:f>
      </x:c>
    </x:row>
    <x:row r="627">
      <x:c r="A627" s="98"/>
      <x:c r="B627" s="99"/>
      <x:c r="C627" s="99"/>
      <x:c r="D627" s="99"/>
      <x:c r="E627" s="80" t="str">
        <x:f>IFERROR(VLOOKUP(D627,'DAFTAR AKUN'!$A$5:$H$100,2,FALSE),"")</x:f>
      </x:c>
      <x:c r="F627" s="99"/>
      <x:c r="G627" s="99"/>
      <x:c r="H627" s="99"/>
      <x:c r="I627" s="99"/>
      <x:c r="J627" s="100"/>
      <x:c r="K627" s="100"/>
      <x:c r="L627" s="99" t="str">
        <x:f>IFERROR(VLOOKUP(D627,'DAFTAR AKUN'!$A$5:$H$100,6,FALSE),"")</x:f>
      </x:c>
      <x:c r="M627" s="99"/>
      <x:c r="N627" s="99"/>
      <x:c r="O627" s="99"/>
      <x:c r="P627" s="99"/>
      <x:c r="Q627" s="101" t="str">
        <x:f>IF(B627="","",SUMIF($B$5:$B$1004,B627,$J$5:$J$1004)-SUMIF($B$5:$B$1004,B627,$K$5:$K$1004))</x:f>
      </x:c>
    </x:row>
    <x:row r="628">
      <x:c r="A628" s="98"/>
      <x:c r="B628" s="99"/>
      <x:c r="C628" s="99"/>
      <x:c r="D628" s="99"/>
      <x:c r="E628" s="80" t="str">
        <x:f>IFERROR(VLOOKUP(D628,'DAFTAR AKUN'!$A$5:$H$100,2,FALSE),"")</x:f>
      </x:c>
      <x:c r="F628" s="99"/>
      <x:c r="G628" s="99"/>
      <x:c r="H628" s="99"/>
      <x:c r="I628" s="99"/>
      <x:c r="J628" s="100"/>
      <x:c r="K628" s="100"/>
      <x:c r="L628" s="99" t="str">
        <x:f>IFERROR(VLOOKUP(D628,'DAFTAR AKUN'!$A$5:$H$100,6,FALSE),"")</x:f>
      </x:c>
      <x:c r="M628" s="99"/>
      <x:c r="N628" s="99"/>
      <x:c r="O628" s="99"/>
      <x:c r="P628" s="99"/>
      <x:c r="Q628" s="101" t="str">
        <x:f>IF(B628="","",SUMIF($B$5:$B$1004,B628,$J$5:$J$1004)-SUMIF($B$5:$B$1004,B628,$K$5:$K$1004))</x:f>
      </x:c>
    </x:row>
    <x:row r="629">
      <x:c r="A629" s="98"/>
      <x:c r="B629" s="99"/>
      <x:c r="C629" s="99"/>
      <x:c r="D629" s="99"/>
      <x:c r="E629" s="80" t="str">
        <x:f>IFERROR(VLOOKUP(D629,'DAFTAR AKUN'!$A$5:$H$100,2,FALSE),"")</x:f>
      </x:c>
      <x:c r="F629" s="99"/>
      <x:c r="G629" s="99"/>
      <x:c r="H629" s="99"/>
      <x:c r="I629" s="99"/>
      <x:c r="J629" s="100"/>
      <x:c r="K629" s="100"/>
      <x:c r="L629" s="99" t="str">
        <x:f>IFERROR(VLOOKUP(D629,'DAFTAR AKUN'!$A$5:$H$100,6,FALSE),"")</x:f>
      </x:c>
      <x:c r="M629" s="99"/>
      <x:c r="N629" s="99"/>
      <x:c r="O629" s="99"/>
      <x:c r="P629" s="99"/>
      <x:c r="Q629" s="101" t="str">
        <x:f>IF(B629="","",SUMIF($B$5:$B$1004,B629,$J$5:$J$1004)-SUMIF($B$5:$B$1004,B629,$K$5:$K$1004))</x:f>
      </x:c>
    </x:row>
    <x:row r="630">
      <x:c r="A630" s="98"/>
      <x:c r="B630" s="99"/>
      <x:c r="C630" s="99"/>
      <x:c r="D630" s="99"/>
      <x:c r="E630" s="80" t="str">
        <x:f>IFERROR(VLOOKUP(D630,'DAFTAR AKUN'!$A$5:$H$100,2,FALSE),"")</x:f>
      </x:c>
      <x:c r="F630" s="99"/>
      <x:c r="G630" s="99"/>
      <x:c r="H630" s="99"/>
      <x:c r="I630" s="99"/>
      <x:c r="J630" s="100"/>
      <x:c r="K630" s="100"/>
      <x:c r="L630" s="99" t="str">
        <x:f>IFERROR(VLOOKUP(D630,'DAFTAR AKUN'!$A$5:$H$100,6,FALSE),"")</x:f>
      </x:c>
      <x:c r="M630" s="99"/>
      <x:c r="N630" s="99"/>
      <x:c r="O630" s="99"/>
      <x:c r="P630" s="99"/>
      <x:c r="Q630" s="101" t="str">
        <x:f>IF(B630="","",SUMIF($B$5:$B$1004,B630,$J$5:$J$1004)-SUMIF($B$5:$B$1004,B630,$K$5:$K$1004))</x:f>
      </x:c>
    </x:row>
    <x:row r="631">
      <x:c r="A631" s="98"/>
      <x:c r="B631" s="99"/>
      <x:c r="C631" s="99"/>
      <x:c r="D631" s="99"/>
      <x:c r="E631" s="80" t="str">
        <x:f>IFERROR(VLOOKUP(D631,'DAFTAR AKUN'!$A$5:$H$100,2,FALSE),"")</x:f>
      </x:c>
      <x:c r="F631" s="99"/>
      <x:c r="G631" s="99"/>
      <x:c r="H631" s="99"/>
      <x:c r="I631" s="99"/>
      <x:c r="J631" s="100"/>
      <x:c r="K631" s="100"/>
      <x:c r="L631" s="99" t="str">
        <x:f>IFERROR(VLOOKUP(D631,'DAFTAR AKUN'!$A$5:$H$100,6,FALSE),"")</x:f>
      </x:c>
      <x:c r="M631" s="99"/>
      <x:c r="N631" s="99"/>
      <x:c r="O631" s="99"/>
      <x:c r="P631" s="99"/>
      <x:c r="Q631" s="101" t="str">
        <x:f>IF(B631="","",SUMIF($B$5:$B$1004,B631,$J$5:$J$1004)-SUMIF($B$5:$B$1004,B631,$K$5:$K$1004))</x:f>
      </x:c>
    </x:row>
    <x:row r="632">
      <x:c r="A632" s="98"/>
      <x:c r="B632" s="99"/>
      <x:c r="C632" s="99"/>
      <x:c r="D632" s="99"/>
      <x:c r="E632" s="80" t="str">
        <x:f>IFERROR(VLOOKUP(D632,'DAFTAR AKUN'!$A$5:$H$100,2,FALSE),"")</x:f>
      </x:c>
      <x:c r="F632" s="99"/>
      <x:c r="G632" s="99"/>
      <x:c r="H632" s="99"/>
      <x:c r="I632" s="99"/>
      <x:c r="J632" s="100"/>
      <x:c r="K632" s="100"/>
      <x:c r="L632" s="99" t="str">
        <x:f>IFERROR(VLOOKUP(D632,'DAFTAR AKUN'!$A$5:$H$100,6,FALSE),"")</x:f>
      </x:c>
      <x:c r="M632" s="99"/>
      <x:c r="N632" s="99"/>
      <x:c r="O632" s="99"/>
      <x:c r="P632" s="99"/>
      <x:c r="Q632" s="101" t="str">
        <x:f>IF(B632="","",SUMIF($B$5:$B$1004,B632,$J$5:$J$1004)-SUMIF($B$5:$B$1004,B632,$K$5:$K$1004))</x:f>
      </x:c>
    </x:row>
    <x:row r="633">
      <x:c r="A633" s="98"/>
      <x:c r="B633" s="99"/>
      <x:c r="C633" s="99"/>
      <x:c r="D633" s="99"/>
      <x:c r="E633" s="80" t="str">
        <x:f>IFERROR(VLOOKUP(D633,'DAFTAR AKUN'!$A$5:$H$100,2,FALSE),"")</x:f>
      </x:c>
      <x:c r="F633" s="99"/>
      <x:c r="G633" s="99"/>
      <x:c r="H633" s="99"/>
      <x:c r="I633" s="99"/>
      <x:c r="J633" s="100"/>
      <x:c r="K633" s="100"/>
      <x:c r="L633" s="99" t="str">
        <x:f>IFERROR(VLOOKUP(D633,'DAFTAR AKUN'!$A$5:$H$100,6,FALSE),"")</x:f>
      </x:c>
      <x:c r="M633" s="99"/>
      <x:c r="N633" s="99"/>
      <x:c r="O633" s="99"/>
      <x:c r="P633" s="99"/>
      <x:c r="Q633" s="101" t="str">
        <x:f>IF(B633="","",SUMIF($B$5:$B$1004,B633,$J$5:$J$1004)-SUMIF($B$5:$B$1004,B633,$K$5:$K$1004))</x:f>
      </x:c>
    </x:row>
    <x:row r="634">
      <x:c r="A634" s="98"/>
      <x:c r="B634" s="99"/>
      <x:c r="C634" s="99"/>
      <x:c r="D634" s="99"/>
      <x:c r="E634" s="80" t="str">
        <x:f>IFERROR(VLOOKUP(D634,'DAFTAR AKUN'!$A$5:$H$100,2,FALSE),"")</x:f>
      </x:c>
      <x:c r="F634" s="99"/>
      <x:c r="G634" s="99"/>
      <x:c r="H634" s="99"/>
      <x:c r="I634" s="99"/>
      <x:c r="J634" s="100"/>
      <x:c r="K634" s="100"/>
      <x:c r="L634" s="99" t="str">
        <x:f>IFERROR(VLOOKUP(D634,'DAFTAR AKUN'!$A$5:$H$100,6,FALSE),"")</x:f>
      </x:c>
      <x:c r="M634" s="99"/>
      <x:c r="N634" s="99"/>
      <x:c r="O634" s="99"/>
      <x:c r="P634" s="99"/>
      <x:c r="Q634" s="101" t="str">
        <x:f>IF(B634="","",SUMIF($B$5:$B$1004,B634,$J$5:$J$1004)-SUMIF($B$5:$B$1004,B634,$K$5:$K$1004))</x:f>
      </x:c>
    </x:row>
    <x:row r="635">
      <x:c r="A635" s="98"/>
      <x:c r="B635" s="99"/>
      <x:c r="C635" s="99"/>
      <x:c r="D635" s="99"/>
      <x:c r="E635" s="80" t="str">
        <x:f>IFERROR(VLOOKUP(D635,'DAFTAR AKUN'!$A$5:$H$100,2,FALSE),"")</x:f>
      </x:c>
      <x:c r="F635" s="99"/>
      <x:c r="G635" s="99"/>
      <x:c r="H635" s="99"/>
      <x:c r="I635" s="99"/>
      <x:c r="J635" s="100"/>
      <x:c r="K635" s="100"/>
      <x:c r="L635" s="99" t="str">
        <x:f>IFERROR(VLOOKUP(D635,'DAFTAR AKUN'!$A$5:$H$100,6,FALSE),"")</x:f>
      </x:c>
      <x:c r="M635" s="99"/>
      <x:c r="N635" s="99"/>
      <x:c r="O635" s="99"/>
      <x:c r="P635" s="99"/>
      <x:c r="Q635" s="101" t="str">
        <x:f>IF(B635="","",SUMIF($B$5:$B$1004,B635,$J$5:$J$1004)-SUMIF($B$5:$B$1004,B635,$K$5:$K$1004))</x:f>
      </x:c>
    </x:row>
    <x:row r="636">
      <x:c r="A636" s="98"/>
      <x:c r="B636" s="99"/>
      <x:c r="C636" s="99"/>
      <x:c r="D636" s="99"/>
      <x:c r="E636" s="80" t="str">
        <x:f>IFERROR(VLOOKUP(D636,'DAFTAR AKUN'!$A$5:$H$100,2,FALSE),"")</x:f>
      </x:c>
      <x:c r="F636" s="99"/>
      <x:c r="G636" s="99"/>
      <x:c r="H636" s="99"/>
      <x:c r="I636" s="99"/>
      <x:c r="J636" s="100"/>
      <x:c r="K636" s="100"/>
      <x:c r="L636" s="99" t="str">
        <x:f>IFERROR(VLOOKUP(D636,'DAFTAR AKUN'!$A$5:$H$100,6,FALSE),"")</x:f>
      </x:c>
      <x:c r="M636" s="99"/>
      <x:c r="N636" s="99"/>
      <x:c r="O636" s="99"/>
      <x:c r="P636" s="99"/>
      <x:c r="Q636" s="101" t="str">
        <x:f>IF(B636="","",SUMIF($B$5:$B$1004,B636,$J$5:$J$1004)-SUMIF($B$5:$B$1004,B636,$K$5:$K$1004))</x:f>
      </x:c>
    </x:row>
    <x:row r="637">
      <x:c r="A637" s="98"/>
      <x:c r="B637" s="99"/>
      <x:c r="C637" s="99"/>
      <x:c r="D637" s="99"/>
      <x:c r="E637" s="80" t="str">
        <x:f>IFERROR(VLOOKUP(D637,'DAFTAR AKUN'!$A$5:$H$100,2,FALSE),"")</x:f>
      </x:c>
      <x:c r="F637" s="99"/>
      <x:c r="G637" s="99"/>
      <x:c r="H637" s="99"/>
      <x:c r="I637" s="99"/>
      <x:c r="J637" s="100"/>
      <x:c r="K637" s="100"/>
      <x:c r="L637" s="99" t="str">
        <x:f>IFERROR(VLOOKUP(D637,'DAFTAR AKUN'!$A$5:$H$100,6,FALSE),"")</x:f>
      </x:c>
      <x:c r="M637" s="99"/>
      <x:c r="N637" s="99"/>
      <x:c r="O637" s="99"/>
      <x:c r="P637" s="99"/>
      <x:c r="Q637" s="101" t="str">
        <x:f>IF(B637="","",SUMIF($B$5:$B$1004,B637,$J$5:$J$1004)-SUMIF($B$5:$B$1004,B637,$K$5:$K$1004))</x:f>
      </x:c>
    </x:row>
    <x:row r="638">
      <x:c r="A638" s="98"/>
      <x:c r="B638" s="99"/>
      <x:c r="C638" s="99"/>
      <x:c r="D638" s="99"/>
      <x:c r="E638" s="80" t="str">
        <x:f>IFERROR(VLOOKUP(D638,'DAFTAR AKUN'!$A$5:$H$100,2,FALSE),"")</x:f>
      </x:c>
      <x:c r="F638" s="99"/>
      <x:c r="G638" s="99"/>
      <x:c r="H638" s="99"/>
      <x:c r="I638" s="99"/>
      <x:c r="J638" s="100"/>
      <x:c r="K638" s="100"/>
      <x:c r="L638" s="99" t="str">
        <x:f>IFERROR(VLOOKUP(D638,'DAFTAR AKUN'!$A$5:$H$100,6,FALSE),"")</x:f>
      </x:c>
      <x:c r="M638" s="99"/>
      <x:c r="N638" s="99"/>
      <x:c r="O638" s="99"/>
      <x:c r="P638" s="99"/>
      <x:c r="Q638" s="101" t="str">
        <x:f>IF(B638="","",SUMIF($B$5:$B$1004,B638,$J$5:$J$1004)-SUMIF($B$5:$B$1004,B638,$K$5:$K$1004))</x:f>
      </x:c>
    </x:row>
    <x:row r="639">
      <x:c r="A639" s="98"/>
      <x:c r="B639" s="99"/>
      <x:c r="C639" s="99"/>
      <x:c r="D639" s="99"/>
      <x:c r="E639" s="80" t="str">
        <x:f>IFERROR(VLOOKUP(D639,'DAFTAR AKUN'!$A$5:$H$100,2,FALSE),"")</x:f>
      </x:c>
      <x:c r="F639" s="99"/>
      <x:c r="G639" s="99"/>
      <x:c r="H639" s="99"/>
      <x:c r="I639" s="99"/>
      <x:c r="J639" s="100"/>
      <x:c r="K639" s="100"/>
      <x:c r="L639" s="99" t="str">
        <x:f>IFERROR(VLOOKUP(D639,'DAFTAR AKUN'!$A$5:$H$100,6,FALSE),"")</x:f>
      </x:c>
      <x:c r="M639" s="99"/>
      <x:c r="N639" s="99"/>
      <x:c r="O639" s="99"/>
      <x:c r="P639" s="99"/>
      <x:c r="Q639" s="101" t="str">
        <x:f>IF(B639="","",SUMIF($B$5:$B$1004,B639,$J$5:$J$1004)-SUMIF($B$5:$B$1004,B639,$K$5:$K$1004))</x:f>
      </x:c>
    </x:row>
    <x:row r="640">
      <x:c r="A640" s="98"/>
      <x:c r="B640" s="99"/>
      <x:c r="C640" s="99"/>
      <x:c r="D640" s="99"/>
      <x:c r="E640" s="80" t="str">
        <x:f>IFERROR(VLOOKUP(D640,'DAFTAR AKUN'!$A$5:$H$100,2,FALSE),"")</x:f>
      </x:c>
      <x:c r="F640" s="99"/>
      <x:c r="G640" s="99"/>
      <x:c r="H640" s="99"/>
      <x:c r="I640" s="99"/>
      <x:c r="J640" s="100"/>
      <x:c r="K640" s="100"/>
      <x:c r="L640" s="99" t="str">
        <x:f>IFERROR(VLOOKUP(D640,'DAFTAR AKUN'!$A$5:$H$100,6,FALSE),"")</x:f>
      </x:c>
      <x:c r="M640" s="99"/>
      <x:c r="N640" s="99"/>
      <x:c r="O640" s="99"/>
      <x:c r="P640" s="99"/>
      <x:c r="Q640" s="101" t="str">
        <x:f>IF(B640="","",SUMIF($B$5:$B$1004,B640,$J$5:$J$1004)-SUMIF($B$5:$B$1004,B640,$K$5:$K$1004))</x:f>
      </x:c>
    </x:row>
    <x:row r="641">
      <x:c r="A641" s="98"/>
      <x:c r="B641" s="99"/>
      <x:c r="C641" s="99"/>
      <x:c r="D641" s="99"/>
      <x:c r="E641" s="80" t="str">
        <x:f>IFERROR(VLOOKUP(D641,'DAFTAR AKUN'!$A$5:$H$100,2,FALSE),"")</x:f>
      </x:c>
      <x:c r="F641" s="99"/>
      <x:c r="G641" s="99"/>
      <x:c r="H641" s="99"/>
      <x:c r="I641" s="99"/>
      <x:c r="J641" s="100"/>
      <x:c r="K641" s="100"/>
      <x:c r="L641" s="99" t="str">
        <x:f>IFERROR(VLOOKUP(D641,'DAFTAR AKUN'!$A$5:$H$100,6,FALSE),"")</x:f>
      </x:c>
      <x:c r="M641" s="99"/>
      <x:c r="N641" s="99"/>
      <x:c r="O641" s="99"/>
      <x:c r="P641" s="99"/>
      <x:c r="Q641" s="101" t="str">
        <x:f>IF(B641="","",SUMIF($B$5:$B$1004,B641,$J$5:$J$1004)-SUMIF($B$5:$B$1004,B641,$K$5:$K$1004))</x:f>
      </x:c>
    </x:row>
    <x:row r="642">
      <x:c r="A642" s="98"/>
      <x:c r="B642" s="99"/>
      <x:c r="C642" s="99"/>
      <x:c r="D642" s="99"/>
      <x:c r="E642" s="80" t="str">
        <x:f>IFERROR(VLOOKUP(D642,'DAFTAR AKUN'!$A$5:$H$100,2,FALSE),"")</x:f>
      </x:c>
      <x:c r="F642" s="99"/>
      <x:c r="G642" s="99"/>
      <x:c r="H642" s="99"/>
      <x:c r="I642" s="99"/>
      <x:c r="J642" s="100"/>
      <x:c r="K642" s="100"/>
      <x:c r="L642" s="99" t="str">
        <x:f>IFERROR(VLOOKUP(D642,'DAFTAR AKUN'!$A$5:$H$100,6,FALSE),"")</x:f>
      </x:c>
      <x:c r="M642" s="99"/>
      <x:c r="N642" s="99"/>
      <x:c r="O642" s="99"/>
      <x:c r="P642" s="99"/>
      <x:c r="Q642" s="101" t="str">
        <x:f>IF(B642="","",SUMIF($B$5:$B$1004,B642,$J$5:$J$1004)-SUMIF($B$5:$B$1004,B642,$K$5:$K$1004))</x:f>
      </x:c>
    </x:row>
    <x:row r="643">
      <x:c r="A643" s="98"/>
      <x:c r="B643" s="99"/>
      <x:c r="C643" s="99"/>
      <x:c r="D643" s="99"/>
      <x:c r="E643" s="80" t="str">
        <x:f>IFERROR(VLOOKUP(D643,'DAFTAR AKUN'!$A$5:$H$100,2,FALSE),"")</x:f>
      </x:c>
      <x:c r="F643" s="99"/>
      <x:c r="G643" s="99"/>
      <x:c r="H643" s="99"/>
      <x:c r="I643" s="99"/>
      <x:c r="J643" s="100"/>
      <x:c r="K643" s="100"/>
      <x:c r="L643" s="99" t="str">
        <x:f>IFERROR(VLOOKUP(D643,'DAFTAR AKUN'!$A$5:$H$100,6,FALSE),"")</x:f>
      </x:c>
      <x:c r="M643" s="99"/>
      <x:c r="N643" s="99"/>
      <x:c r="O643" s="99"/>
      <x:c r="P643" s="99"/>
      <x:c r="Q643" s="101" t="str">
        <x:f>IF(B643="","",SUMIF($B$5:$B$1004,B643,$J$5:$J$1004)-SUMIF($B$5:$B$1004,B643,$K$5:$K$1004))</x:f>
      </x:c>
    </x:row>
    <x:row r="644">
      <x:c r="A644" s="98"/>
      <x:c r="B644" s="99"/>
      <x:c r="C644" s="99"/>
      <x:c r="D644" s="99"/>
      <x:c r="E644" s="80" t="str">
        <x:f>IFERROR(VLOOKUP(D644,'DAFTAR AKUN'!$A$5:$H$100,2,FALSE),"")</x:f>
      </x:c>
      <x:c r="F644" s="99"/>
      <x:c r="G644" s="99"/>
      <x:c r="H644" s="99"/>
      <x:c r="I644" s="99"/>
      <x:c r="J644" s="100"/>
      <x:c r="K644" s="100"/>
      <x:c r="L644" s="99" t="str">
        <x:f>IFERROR(VLOOKUP(D644,'DAFTAR AKUN'!$A$5:$H$100,6,FALSE),"")</x:f>
      </x:c>
      <x:c r="M644" s="99"/>
      <x:c r="N644" s="99"/>
      <x:c r="O644" s="99"/>
      <x:c r="P644" s="99"/>
      <x:c r="Q644" s="101" t="str">
        <x:f>IF(B644="","",SUMIF($B$5:$B$1004,B644,$J$5:$J$1004)-SUMIF($B$5:$B$1004,B644,$K$5:$K$1004))</x:f>
      </x:c>
    </x:row>
    <x:row r="645">
      <x:c r="A645" s="98"/>
      <x:c r="B645" s="99"/>
      <x:c r="C645" s="99"/>
      <x:c r="D645" s="99"/>
      <x:c r="E645" s="80" t="str">
        <x:f>IFERROR(VLOOKUP(D645,'DAFTAR AKUN'!$A$5:$H$100,2,FALSE),"")</x:f>
      </x:c>
      <x:c r="F645" s="99"/>
      <x:c r="G645" s="99"/>
      <x:c r="H645" s="99"/>
      <x:c r="I645" s="99"/>
      <x:c r="J645" s="100"/>
      <x:c r="K645" s="100"/>
      <x:c r="L645" s="99" t="str">
        <x:f>IFERROR(VLOOKUP(D645,'DAFTAR AKUN'!$A$5:$H$100,6,FALSE),"")</x:f>
      </x:c>
      <x:c r="M645" s="99"/>
      <x:c r="N645" s="99"/>
      <x:c r="O645" s="99"/>
      <x:c r="P645" s="99"/>
      <x:c r="Q645" s="101" t="str">
        <x:f>IF(B645="","",SUMIF($B$5:$B$1004,B645,$J$5:$J$1004)-SUMIF($B$5:$B$1004,B645,$K$5:$K$1004))</x:f>
      </x:c>
    </x:row>
    <x:row r="646">
      <x:c r="A646" s="98"/>
      <x:c r="B646" s="99"/>
      <x:c r="C646" s="99"/>
      <x:c r="D646" s="99"/>
      <x:c r="E646" s="80" t="str">
        <x:f>IFERROR(VLOOKUP(D646,'DAFTAR AKUN'!$A$5:$H$100,2,FALSE),"")</x:f>
      </x:c>
      <x:c r="F646" s="99"/>
      <x:c r="G646" s="99"/>
      <x:c r="H646" s="99"/>
      <x:c r="I646" s="99"/>
      <x:c r="J646" s="100"/>
      <x:c r="K646" s="100"/>
      <x:c r="L646" s="99" t="str">
        <x:f>IFERROR(VLOOKUP(D646,'DAFTAR AKUN'!$A$5:$H$100,6,FALSE),"")</x:f>
      </x:c>
      <x:c r="M646" s="99"/>
      <x:c r="N646" s="99"/>
      <x:c r="O646" s="99"/>
      <x:c r="P646" s="99"/>
      <x:c r="Q646" s="101" t="str">
        <x:f>IF(B646="","",SUMIF($B$5:$B$1004,B646,$J$5:$J$1004)-SUMIF($B$5:$B$1004,B646,$K$5:$K$1004))</x:f>
      </x:c>
    </x:row>
    <x:row r="647">
      <x:c r="A647" s="98"/>
      <x:c r="B647" s="99"/>
      <x:c r="C647" s="99"/>
      <x:c r="D647" s="99"/>
      <x:c r="E647" s="80" t="str">
        <x:f>IFERROR(VLOOKUP(D647,'DAFTAR AKUN'!$A$5:$H$100,2,FALSE),"")</x:f>
      </x:c>
      <x:c r="F647" s="99"/>
      <x:c r="G647" s="99"/>
      <x:c r="H647" s="99"/>
      <x:c r="I647" s="99"/>
      <x:c r="J647" s="100"/>
      <x:c r="K647" s="100"/>
      <x:c r="L647" s="99" t="str">
        <x:f>IFERROR(VLOOKUP(D647,'DAFTAR AKUN'!$A$5:$H$100,6,FALSE),"")</x:f>
      </x:c>
      <x:c r="M647" s="99"/>
      <x:c r="N647" s="99"/>
      <x:c r="O647" s="99"/>
      <x:c r="P647" s="99"/>
      <x:c r="Q647" s="101" t="str">
        <x:f>IF(B647="","",SUMIF($B$5:$B$1004,B647,$J$5:$J$1004)-SUMIF($B$5:$B$1004,B647,$K$5:$K$1004))</x:f>
      </x:c>
    </x:row>
    <x:row r="648">
      <x:c r="A648" s="98"/>
      <x:c r="B648" s="99"/>
      <x:c r="C648" s="99"/>
      <x:c r="D648" s="99"/>
      <x:c r="E648" s="80" t="str">
        <x:f>IFERROR(VLOOKUP(D648,'DAFTAR AKUN'!$A$5:$H$100,2,FALSE),"")</x:f>
      </x:c>
      <x:c r="F648" s="99"/>
      <x:c r="G648" s="99"/>
      <x:c r="H648" s="99"/>
      <x:c r="I648" s="99"/>
      <x:c r="J648" s="100"/>
      <x:c r="K648" s="100"/>
      <x:c r="L648" s="99" t="str">
        <x:f>IFERROR(VLOOKUP(D648,'DAFTAR AKUN'!$A$5:$H$100,6,FALSE),"")</x:f>
      </x:c>
      <x:c r="M648" s="99"/>
      <x:c r="N648" s="99"/>
      <x:c r="O648" s="99"/>
      <x:c r="P648" s="99"/>
      <x:c r="Q648" s="101" t="str">
        <x:f>IF(B648="","",SUMIF($B$5:$B$1004,B648,$J$5:$J$1004)-SUMIF($B$5:$B$1004,B648,$K$5:$K$1004))</x:f>
      </x:c>
    </x:row>
    <x:row r="649">
      <x:c r="A649" s="98"/>
      <x:c r="B649" s="99"/>
      <x:c r="C649" s="99"/>
      <x:c r="D649" s="99"/>
      <x:c r="E649" s="80" t="str">
        <x:f>IFERROR(VLOOKUP(D649,'DAFTAR AKUN'!$A$5:$H$100,2,FALSE),"")</x:f>
      </x:c>
      <x:c r="F649" s="99"/>
      <x:c r="G649" s="99"/>
      <x:c r="H649" s="99"/>
      <x:c r="I649" s="99"/>
      <x:c r="J649" s="100"/>
      <x:c r="K649" s="100"/>
      <x:c r="L649" s="99" t="str">
        <x:f>IFERROR(VLOOKUP(D649,'DAFTAR AKUN'!$A$5:$H$100,6,FALSE),"")</x:f>
      </x:c>
      <x:c r="M649" s="99"/>
      <x:c r="N649" s="99"/>
      <x:c r="O649" s="99"/>
      <x:c r="P649" s="99"/>
      <x:c r="Q649" s="101" t="str">
        <x:f>IF(B649="","",SUMIF($B$5:$B$1004,B649,$J$5:$J$1004)-SUMIF($B$5:$B$1004,B649,$K$5:$K$1004))</x:f>
      </x:c>
    </x:row>
    <x:row r="650">
      <x:c r="A650" s="98"/>
      <x:c r="B650" s="99"/>
      <x:c r="C650" s="99"/>
      <x:c r="D650" s="99"/>
      <x:c r="E650" s="80" t="str">
        <x:f>IFERROR(VLOOKUP(D650,'DAFTAR AKUN'!$A$5:$H$100,2,FALSE),"")</x:f>
      </x:c>
      <x:c r="F650" s="99"/>
      <x:c r="G650" s="99"/>
      <x:c r="H650" s="99"/>
      <x:c r="I650" s="99"/>
      <x:c r="J650" s="100"/>
      <x:c r="K650" s="100"/>
      <x:c r="L650" s="99" t="str">
        <x:f>IFERROR(VLOOKUP(D650,'DAFTAR AKUN'!$A$5:$H$100,6,FALSE),"")</x:f>
      </x:c>
      <x:c r="M650" s="99"/>
      <x:c r="N650" s="99"/>
      <x:c r="O650" s="99"/>
      <x:c r="P650" s="99"/>
      <x:c r="Q650" s="101" t="str">
        <x:f>IF(B650="","",SUMIF($B$5:$B$1004,B650,$J$5:$J$1004)-SUMIF($B$5:$B$1004,B650,$K$5:$K$1004))</x:f>
      </x:c>
    </x:row>
    <x:row r="651">
      <x:c r="A651" s="98"/>
      <x:c r="B651" s="99"/>
      <x:c r="C651" s="99"/>
      <x:c r="D651" s="99"/>
      <x:c r="E651" s="80" t="str">
        <x:f>IFERROR(VLOOKUP(D651,'DAFTAR AKUN'!$A$5:$H$100,2,FALSE),"")</x:f>
      </x:c>
      <x:c r="F651" s="99"/>
      <x:c r="G651" s="99"/>
      <x:c r="H651" s="99"/>
      <x:c r="I651" s="99"/>
      <x:c r="J651" s="100"/>
      <x:c r="K651" s="100"/>
      <x:c r="L651" s="99" t="str">
        <x:f>IFERROR(VLOOKUP(D651,'DAFTAR AKUN'!$A$5:$H$100,6,FALSE),"")</x:f>
      </x:c>
      <x:c r="M651" s="99"/>
      <x:c r="N651" s="99"/>
      <x:c r="O651" s="99"/>
      <x:c r="P651" s="99"/>
      <x:c r="Q651" s="101" t="str">
        <x:f>IF(B651="","",SUMIF($B$5:$B$1004,B651,$J$5:$J$1004)-SUMIF($B$5:$B$1004,B651,$K$5:$K$1004))</x:f>
      </x:c>
    </x:row>
    <x:row r="652">
      <x:c r="A652" s="98"/>
      <x:c r="B652" s="99"/>
      <x:c r="C652" s="99"/>
      <x:c r="D652" s="99"/>
      <x:c r="E652" s="80" t="str">
        <x:f>IFERROR(VLOOKUP(D652,'DAFTAR AKUN'!$A$5:$H$100,2,FALSE),"")</x:f>
      </x:c>
      <x:c r="F652" s="99"/>
      <x:c r="G652" s="99"/>
      <x:c r="H652" s="99"/>
      <x:c r="I652" s="99"/>
      <x:c r="J652" s="100"/>
      <x:c r="K652" s="100"/>
      <x:c r="L652" s="99" t="str">
        <x:f>IFERROR(VLOOKUP(D652,'DAFTAR AKUN'!$A$5:$H$100,6,FALSE),"")</x:f>
      </x:c>
      <x:c r="M652" s="99"/>
      <x:c r="N652" s="99"/>
      <x:c r="O652" s="99"/>
      <x:c r="P652" s="99"/>
      <x:c r="Q652" s="101" t="str">
        <x:f>IF(B652="","",SUMIF($B$5:$B$1004,B652,$J$5:$J$1004)-SUMIF($B$5:$B$1004,B652,$K$5:$K$1004))</x:f>
      </x:c>
    </x:row>
    <x:row r="653">
      <x:c r="A653" s="98"/>
      <x:c r="B653" s="99"/>
      <x:c r="C653" s="99"/>
      <x:c r="D653" s="99"/>
      <x:c r="E653" s="80" t="str">
        <x:f>IFERROR(VLOOKUP(D653,'DAFTAR AKUN'!$A$5:$H$100,2,FALSE),"")</x:f>
      </x:c>
      <x:c r="F653" s="99"/>
      <x:c r="G653" s="99"/>
      <x:c r="H653" s="99"/>
      <x:c r="I653" s="99"/>
      <x:c r="J653" s="100"/>
      <x:c r="K653" s="100"/>
      <x:c r="L653" s="99" t="str">
        <x:f>IFERROR(VLOOKUP(D653,'DAFTAR AKUN'!$A$5:$H$100,6,FALSE),"")</x:f>
      </x:c>
      <x:c r="M653" s="99"/>
      <x:c r="N653" s="99"/>
      <x:c r="O653" s="99"/>
      <x:c r="P653" s="99"/>
      <x:c r="Q653" s="101" t="str">
        <x:f>IF(B653="","",SUMIF($B$5:$B$1004,B653,$J$5:$J$1004)-SUMIF($B$5:$B$1004,B653,$K$5:$K$1004))</x:f>
      </x:c>
    </x:row>
    <x:row r="654">
      <x:c r="A654" s="98"/>
      <x:c r="B654" s="99"/>
      <x:c r="C654" s="99"/>
      <x:c r="D654" s="99"/>
      <x:c r="E654" s="80" t="str">
        <x:f>IFERROR(VLOOKUP(D654,'DAFTAR AKUN'!$A$5:$H$100,2,FALSE),"")</x:f>
      </x:c>
      <x:c r="F654" s="99"/>
      <x:c r="G654" s="99"/>
      <x:c r="H654" s="99"/>
      <x:c r="I654" s="99"/>
      <x:c r="J654" s="100"/>
      <x:c r="K654" s="100"/>
      <x:c r="L654" s="99" t="str">
        <x:f>IFERROR(VLOOKUP(D654,'DAFTAR AKUN'!$A$5:$H$100,6,FALSE),"")</x:f>
      </x:c>
      <x:c r="M654" s="99"/>
      <x:c r="N654" s="99"/>
      <x:c r="O654" s="99"/>
      <x:c r="P654" s="99"/>
      <x:c r="Q654" s="101" t="str">
        <x:f>IF(B654="","",SUMIF($B$5:$B$1004,B654,$J$5:$J$1004)-SUMIF($B$5:$B$1004,B654,$K$5:$K$1004))</x:f>
      </x:c>
    </x:row>
    <x:row r="655">
      <x:c r="A655" s="98"/>
      <x:c r="B655" s="99"/>
      <x:c r="C655" s="99"/>
      <x:c r="D655" s="99"/>
      <x:c r="E655" s="80" t="str">
        <x:f>IFERROR(VLOOKUP(D655,'DAFTAR AKUN'!$A$5:$H$100,2,FALSE),"")</x:f>
      </x:c>
      <x:c r="F655" s="99"/>
      <x:c r="G655" s="99"/>
      <x:c r="H655" s="99"/>
      <x:c r="I655" s="99"/>
      <x:c r="J655" s="100"/>
      <x:c r="K655" s="100"/>
      <x:c r="L655" s="99" t="str">
        <x:f>IFERROR(VLOOKUP(D655,'DAFTAR AKUN'!$A$5:$H$100,6,FALSE),"")</x:f>
      </x:c>
      <x:c r="M655" s="99"/>
      <x:c r="N655" s="99"/>
      <x:c r="O655" s="99"/>
      <x:c r="P655" s="99"/>
      <x:c r="Q655" s="101" t="str">
        <x:f>IF(B655="","",SUMIF($B$5:$B$1004,B655,$J$5:$J$1004)-SUMIF($B$5:$B$1004,B655,$K$5:$K$1004))</x:f>
      </x:c>
    </x:row>
    <x:row r="656">
      <x:c r="A656" s="98"/>
      <x:c r="B656" s="99"/>
      <x:c r="C656" s="99"/>
      <x:c r="D656" s="99"/>
      <x:c r="E656" s="80" t="str">
        <x:f>IFERROR(VLOOKUP(D656,'DAFTAR AKUN'!$A$5:$H$100,2,FALSE),"")</x:f>
      </x:c>
      <x:c r="F656" s="99"/>
      <x:c r="G656" s="99"/>
      <x:c r="H656" s="99"/>
      <x:c r="I656" s="99"/>
      <x:c r="J656" s="100"/>
      <x:c r="K656" s="100"/>
      <x:c r="L656" s="99" t="str">
        <x:f>IFERROR(VLOOKUP(D656,'DAFTAR AKUN'!$A$5:$H$100,6,FALSE),"")</x:f>
      </x:c>
      <x:c r="M656" s="99"/>
      <x:c r="N656" s="99"/>
      <x:c r="O656" s="99"/>
      <x:c r="P656" s="99"/>
      <x:c r="Q656" s="101" t="str">
        <x:f>IF(B656="","",SUMIF($B$5:$B$1004,B656,$J$5:$J$1004)-SUMIF($B$5:$B$1004,B656,$K$5:$K$1004))</x:f>
      </x:c>
    </x:row>
    <x:row r="657">
      <x:c r="A657" s="98"/>
      <x:c r="B657" s="99"/>
      <x:c r="C657" s="99"/>
      <x:c r="D657" s="99"/>
      <x:c r="E657" s="80" t="str">
        <x:f>IFERROR(VLOOKUP(D657,'DAFTAR AKUN'!$A$5:$H$100,2,FALSE),"")</x:f>
      </x:c>
      <x:c r="F657" s="99"/>
      <x:c r="G657" s="99"/>
      <x:c r="H657" s="99"/>
      <x:c r="I657" s="99"/>
      <x:c r="J657" s="100"/>
      <x:c r="K657" s="100"/>
      <x:c r="L657" s="99" t="str">
        <x:f>IFERROR(VLOOKUP(D657,'DAFTAR AKUN'!$A$5:$H$100,6,FALSE),"")</x:f>
      </x:c>
      <x:c r="M657" s="99"/>
      <x:c r="N657" s="99"/>
      <x:c r="O657" s="99"/>
      <x:c r="P657" s="99"/>
      <x:c r="Q657" s="101" t="str">
        <x:f>IF(B657="","",SUMIF($B$5:$B$1004,B657,$J$5:$J$1004)-SUMIF($B$5:$B$1004,B657,$K$5:$K$1004))</x:f>
      </x:c>
    </x:row>
    <x:row r="658">
      <x:c r="A658" s="98"/>
      <x:c r="B658" s="99"/>
      <x:c r="C658" s="99"/>
      <x:c r="D658" s="99"/>
      <x:c r="E658" s="80" t="str">
        <x:f>IFERROR(VLOOKUP(D658,'DAFTAR AKUN'!$A$5:$H$100,2,FALSE),"")</x:f>
      </x:c>
      <x:c r="F658" s="99"/>
      <x:c r="G658" s="99"/>
      <x:c r="H658" s="99"/>
      <x:c r="I658" s="99"/>
      <x:c r="J658" s="100"/>
      <x:c r="K658" s="100"/>
      <x:c r="L658" s="99" t="str">
        <x:f>IFERROR(VLOOKUP(D658,'DAFTAR AKUN'!$A$5:$H$100,6,FALSE),"")</x:f>
      </x:c>
      <x:c r="M658" s="99"/>
      <x:c r="N658" s="99"/>
      <x:c r="O658" s="99"/>
      <x:c r="P658" s="99"/>
      <x:c r="Q658" s="101" t="str">
        <x:f>IF(B658="","",SUMIF($B$5:$B$1004,B658,$J$5:$J$1004)-SUMIF($B$5:$B$1004,B658,$K$5:$K$1004))</x:f>
      </x:c>
    </x:row>
    <x:row r="659">
      <x:c r="A659" s="98"/>
      <x:c r="B659" s="99"/>
      <x:c r="C659" s="99"/>
      <x:c r="D659" s="99"/>
      <x:c r="E659" s="80" t="str">
        <x:f>IFERROR(VLOOKUP(D659,'DAFTAR AKUN'!$A$5:$H$100,2,FALSE),"")</x:f>
      </x:c>
      <x:c r="F659" s="99"/>
      <x:c r="G659" s="99"/>
      <x:c r="H659" s="99"/>
      <x:c r="I659" s="99"/>
      <x:c r="J659" s="100"/>
      <x:c r="K659" s="100"/>
      <x:c r="L659" s="99" t="str">
        <x:f>IFERROR(VLOOKUP(D659,'DAFTAR AKUN'!$A$5:$H$100,6,FALSE),"")</x:f>
      </x:c>
      <x:c r="M659" s="99"/>
      <x:c r="N659" s="99"/>
      <x:c r="O659" s="99"/>
      <x:c r="P659" s="99"/>
      <x:c r="Q659" s="101" t="str">
        <x:f>IF(B659="","",SUMIF($B$5:$B$1004,B659,$J$5:$J$1004)-SUMIF($B$5:$B$1004,B659,$K$5:$K$1004))</x:f>
      </x:c>
    </x:row>
    <x:row r="660">
      <x:c r="A660" s="98"/>
      <x:c r="B660" s="99"/>
      <x:c r="C660" s="99"/>
      <x:c r="D660" s="99"/>
      <x:c r="E660" s="80" t="str">
        <x:f>IFERROR(VLOOKUP(D660,'DAFTAR AKUN'!$A$5:$H$100,2,FALSE),"")</x:f>
      </x:c>
      <x:c r="F660" s="99"/>
      <x:c r="G660" s="99"/>
      <x:c r="H660" s="99"/>
      <x:c r="I660" s="99"/>
      <x:c r="J660" s="100"/>
      <x:c r="K660" s="100"/>
      <x:c r="L660" s="99" t="str">
        <x:f>IFERROR(VLOOKUP(D660,'DAFTAR AKUN'!$A$5:$H$100,6,FALSE),"")</x:f>
      </x:c>
      <x:c r="M660" s="99"/>
      <x:c r="N660" s="99"/>
      <x:c r="O660" s="99"/>
      <x:c r="P660" s="99"/>
      <x:c r="Q660" s="101" t="str">
        <x:f>IF(B660="","",SUMIF($B$5:$B$1004,B660,$J$5:$J$1004)-SUMIF($B$5:$B$1004,B660,$K$5:$K$1004))</x:f>
      </x:c>
    </x:row>
    <x:row r="661">
      <x:c r="A661" s="98"/>
      <x:c r="B661" s="99"/>
      <x:c r="C661" s="99"/>
      <x:c r="D661" s="99"/>
      <x:c r="E661" s="80" t="str">
        <x:f>IFERROR(VLOOKUP(D661,'DAFTAR AKUN'!$A$5:$H$100,2,FALSE),"")</x:f>
      </x:c>
      <x:c r="F661" s="99"/>
      <x:c r="G661" s="99"/>
      <x:c r="H661" s="99"/>
      <x:c r="I661" s="99"/>
      <x:c r="J661" s="100"/>
      <x:c r="K661" s="100"/>
      <x:c r="L661" s="99" t="str">
        <x:f>IFERROR(VLOOKUP(D661,'DAFTAR AKUN'!$A$5:$H$100,6,FALSE),"")</x:f>
      </x:c>
      <x:c r="M661" s="99"/>
      <x:c r="N661" s="99"/>
      <x:c r="O661" s="99"/>
      <x:c r="P661" s="99"/>
      <x:c r="Q661" s="101" t="str">
        <x:f>IF(B661="","",SUMIF($B$5:$B$1004,B661,$J$5:$J$1004)-SUMIF($B$5:$B$1004,B661,$K$5:$K$1004))</x:f>
      </x:c>
    </x:row>
    <x:row r="662">
      <x:c r="A662" s="98"/>
      <x:c r="B662" s="99"/>
      <x:c r="C662" s="99"/>
      <x:c r="D662" s="99"/>
      <x:c r="E662" s="80" t="str">
        <x:f>IFERROR(VLOOKUP(D662,'DAFTAR AKUN'!$A$5:$H$100,2,FALSE),"")</x:f>
      </x:c>
      <x:c r="F662" s="99"/>
      <x:c r="G662" s="99"/>
      <x:c r="H662" s="99"/>
      <x:c r="I662" s="99"/>
      <x:c r="J662" s="100"/>
      <x:c r="K662" s="100"/>
      <x:c r="L662" s="99" t="str">
        <x:f>IFERROR(VLOOKUP(D662,'DAFTAR AKUN'!$A$5:$H$100,6,FALSE),"")</x:f>
      </x:c>
      <x:c r="M662" s="99"/>
      <x:c r="N662" s="99"/>
      <x:c r="O662" s="99"/>
      <x:c r="P662" s="99"/>
      <x:c r="Q662" s="101" t="str">
        <x:f>IF(B662="","",SUMIF($B$5:$B$1004,B662,$J$5:$J$1004)-SUMIF($B$5:$B$1004,B662,$K$5:$K$1004))</x:f>
      </x:c>
    </x:row>
    <x:row r="663">
      <x:c r="A663" s="98"/>
      <x:c r="B663" s="99"/>
      <x:c r="C663" s="99"/>
      <x:c r="D663" s="99"/>
      <x:c r="E663" s="80" t="str">
        <x:f>IFERROR(VLOOKUP(D663,'DAFTAR AKUN'!$A$5:$H$100,2,FALSE),"")</x:f>
      </x:c>
      <x:c r="F663" s="99"/>
      <x:c r="G663" s="99"/>
      <x:c r="H663" s="99"/>
      <x:c r="I663" s="99"/>
      <x:c r="J663" s="100"/>
      <x:c r="K663" s="100"/>
      <x:c r="L663" s="99" t="str">
        <x:f>IFERROR(VLOOKUP(D663,'DAFTAR AKUN'!$A$5:$H$100,6,FALSE),"")</x:f>
      </x:c>
      <x:c r="M663" s="99"/>
      <x:c r="N663" s="99"/>
      <x:c r="O663" s="99"/>
      <x:c r="P663" s="99"/>
      <x:c r="Q663" s="101" t="str">
        <x:f>IF(B663="","",SUMIF($B$5:$B$1004,B663,$J$5:$J$1004)-SUMIF($B$5:$B$1004,B663,$K$5:$K$1004))</x:f>
      </x:c>
    </x:row>
    <x:row r="664">
      <x:c r="A664" s="98"/>
      <x:c r="B664" s="99"/>
      <x:c r="C664" s="99"/>
      <x:c r="D664" s="99"/>
      <x:c r="E664" s="80" t="str">
        <x:f>IFERROR(VLOOKUP(D664,'DAFTAR AKUN'!$A$5:$H$100,2,FALSE),"")</x:f>
      </x:c>
      <x:c r="F664" s="99"/>
      <x:c r="G664" s="99"/>
      <x:c r="H664" s="99"/>
      <x:c r="I664" s="99"/>
      <x:c r="J664" s="100"/>
      <x:c r="K664" s="100"/>
      <x:c r="L664" s="99" t="str">
        <x:f>IFERROR(VLOOKUP(D664,'DAFTAR AKUN'!$A$5:$H$100,6,FALSE),"")</x:f>
      </x:c>
      <x:c r="M664" s="99"/>
      <x:c r="N664" s="99"/>
      <x:c r="O664" s="99"/>
      <x:c r="P664" s="99"/>
      <x:c r="Q664" s="101" t="str">
        <x:f>IF(B664="","",SUMIF($B$5:$B$1004,B664,$J$5:$J$1004)-SUMIF($B$5:$B$1004,B664,$K$5:$K$1004))</x:f>
      </x:c>
    </x:row>
    <x:row r="665">
      <x:c r="A665" s="98"/>
      <x:c r="B665" s="99"/>
      <x:c r="C665" s="99"/>
      <x:c r="D665" s="99"/>
      <x:c r="E665" s="80" t="str">
        <x:f>IFERROR(VLOOKUP(D665,'DAFTAR AKUN'!$A$5:$H$100,2,FALSE),"")</x:f>
      </x:c>
      <x:c r="F665" s="99"/>
      <x:c r="G665" s="99"/>
      <x:c r="H665" s="99"/>
      <x:c r="I665" s="99"/>
      <x:c r="J665" s="100"/>
      <x:c r="K665" s="100"/>
      <x:c r="L665" s="99" t="str">
        <x:f>IFERROR(VLOOKUP(D665,'DAFTAR AKUN'!$A$5:$H$100,6,FALSE),"")</x:f>
      </x:c>
      <x:c r="M665" s="99"/>
      <x:c r="N665" s="99"/>
      <x:c r="O665" s="99"/>
      <x:c r="P665" s="99"/>
      <x:c r="Q665" s="101" t="str">
        <x:f>IF(B665="","",SUMIF($B$5:$B$1004,B665,$J$5:$J$1004)-SUMIF($B$5:$B$1004,B665,$K$5:$K$1004))</x:f>
      </x:c>
    </x:row>
    <x:row r="666">
      <x:c r="A666" s="98"/>
      <x:c r="B666" s="99"/>
      <x:c r="C666" s="99"/>
      <x:c r="D666" s="99"/>
      <x:c r="E666" s="80" t="str">
        <x:f>IFERROR(VLOOKUP(D666,'DAFTAR AKUN'!$A$5:$H$100,2,FALSE),"")</x:f>
      </x:c>
      <x:c r="F666" s="99"/>
      <x:c r="G666" s="99"/>
      <x:c r="H666" s="99"/>
      <x:c r="I666" s="99"/>
      <x:c r="J666" s="100"/>
      <x:c r="K666" s="100"/>
      <x:c r="L666" s="99" t="str">
        <x:f>IFERROR(VLOOKUP(D666,'DAFTAR AKUN'!$A$5:$H$100,6,FALSE),"")</x:f>
      </x:c>
      <x:c r="M666" s="99"/>
      <x:c r="N666" s="99"/>
      <x:c r="O666" s="99"/>
      <x:c r="P666" s="99"/>
      <x:c r="Q666" s="101" t="str">
        <x:f>IF(B666="","",SUMIF($B$5:$B$1004,B666,$J$5:$J$1004)-SUMIF($B$5:$B$1004,B666,$K$5:$K$1004))</x:f>
      </x:c>
    </x:row>
    <x:row r="667">
      <x:c r="A667" s="98"/>
      <x:c r="B667" s="99"/>
      <x:c r="C667" s="99"/>
      <x:c r="D667" s="99"/>
      <x:c r="E667" s="80" t="str">
        <x:f>IFERROR(VLOOKUP(D667,'DAFTAR AKUN'!$A$5:$H$100,2,FALSE),"")</x:f>
      </x:c>
      <x:c r="F667" s="99"/>
      <x:c r="G667" s="99"/>
      <x:c r="H667" s="99"/>
      <x:c r="I667" s="99"/>
      <x:c r="J667" s="100"/>
      <x:c r="K667" s="100"/>
      <x:c r="L667" s="99" t="str">
        <x:f>IFERROR(VLOOKUP(D667,'DAFTAR AKUN'!$A$5:$H$100,6,FALSE),"")</x:f>
      </x:c>
      <x:c r="M667" s="99"/>
      <x:c r="N667" s="99"/>
      <x:c r="O667" s="99"/>
      <x:c r="P667" s="99"/>
      <x:c r="Q667" s="101" t="str">
        <x:f>IF(B667="","",SUMIF($B$5:$B$1004,B667,$J$5:$J$1004)-SUMIF($B$5:$B$1004,B667,$K$5:$K$1004))</x:f>
      </x:c>
    </x:row>
    <x:row r="668">
      <x:c r="A668" s="98"/>
      <x:c r="B668" s="99"/>
      <x:c r="C668" s="99"/>
      <x:c r="D668" s="99"/>
      <x:c r="E668" s="80" t="str">
        <x:f>IFERROR(VLOOKUP(D668,'DAFTAR AKUN'!$A$5:$H$100,2,FALSE),"")</x:f>
      </x:c>
      <x:c r="F668" s="99"/>
      <x:c r="G668" s="99"/>
      <x:c r="H668" s="99"/>
      <x:c r="I668" s="99"/>
      <x:c r="J668" s="100"/>
      <x:c r="K668" s="100"/>
      <x:c r="L668" s="99" t="str">
        <x:f>IFERROR(VLOOKUP(D668,'DAFTAR AKUN'!$A$5:$H$100,6,FALSE),"")</x:f>
      </x:c>
      <x:c r="M668" s="99"/>
      <x:c r="N668" s="99"/>
      <x:c r="O668" s="99"/>
      <x:c r="P668" s="99"/>
      <x:c r="Q668" s="101" t="str">
        <x:f>IF(B668="","",SUMIF($B$5:$B$1004,B668,$J$5:$J$1004)-SUMIF($B$5:$B$1004,B668,$K$5:$K$1004))</x:f>
      </x:c>
    </x:row>
    <x:row r="669">
      <x:c r="A669" s="98"/>
      <x:c r="B669" s="99"/>
      <x:c r="C669" s="99"/>
      <x:c r="D669" s="99"/>
      <x:c r="E669" s="80" t="str">
        <x:f>IFERROR(VLOOKUP(D669,'DAFTAR AKUN'!$A$5:$H$100,2,FALSE),"")</x:f>
      </x:c>
      <x:c r="F669" s="99"/>
      <x:c r="G669" s="99"/>
      <x:c r="H669" s="99"/>
      <x:c r="I669" s="99"/>
      <x:c r="J669" s="100"/>
      <x:c r="K669" s="100"/>
      <x:c r="L669" s="99" t="str">
        <x:f>IFERROR(VLOOKUP(D669,'DAFTAR AKUN'!$A$5:$H$100,6,FALSE),"")</x:f>
      </x:c>
      <x:c r="M669" s="99"/>
      <x:c r="N669" s="99"/>
      <x:c r="O669" s="99"/>
      <x:c r="P669" s="99"/>
      <x:c r="Q669" s="101" t="str">
        <x:f>IF(B669="","",SUMIF($B$5:$B$1004,B669,$J$5:$J$1004)-SUMIF($B$5:$B$1004,B669,$K$5:$K$1004))</x:f>
      </x:c>
    </x:row>
    <x:row r="670">
      <x:c r="A670" s="98"/>
      <x:c r="B670" s="99"/>
      <x:c r="C670" s="99"/>
      <x:c r="D670" s="99"/>
      <x:c r="E670" s="80" t="str">
        <x:f>IFERROR(VLOOKUP(D670,'DAFTAR AKUN'!$A$5:$H$100,2,FALSE),"")</x:f>
      </x:c>
      <x:c r="F670" s="99"/>
      <x:c r="G670" s="99"/>
      <x:c r="H670" s="99"/>
      <x:c r="I670" s="99"/>
      <x:c r="J670" s="100"/>
      <x:c r="K670" s="100"/>
      <x:c r="L670" s="99" t="str">
        <x:f>IFERROR(VLOOKUP(D670,'DAFTAR AKUN'!$A$5:$H$100,6,FALSE),"")</x:f>
      </x:c>
      <x:c r="M670" s="99"/>
      <x:c r="N670" s="99"/>
      <x:c r="O670" s="99"/>
      <x:c r="P670" s="99"/>
      <x:c r="Q670" s="101" t="str">
        <x:f>IF(B670="","",SUMIF($B$5:$B$1004,B670,$J$5:$J$1004)-SUMIF($B$5:$B$1004,B670,$K$5:$K$1004))</x:f>
      </x:c>
    </x:row>
    <x:row r="671">
      <x:c r="A671" s="98"/>
      <x:c r="B671" s="99"/>
      <x:c r="C671" s="99"/>
      <x:c r="D671" s="99"/>
      <x:c r="E671" s="80" t="str">
        <x:f>IFERROR(VLOOKUP(D671,'DAFTAR AKUN'!$A$5:$H$100,2,FALSE),"")</x:f>
      </x:c>
      <x:c r="F671" s="99"/>
      <x:c r="G671" s="99"/>
      <x:c r="H671" s="99"/>
      <x:c r="I671" s="99"/>
      <x:c r="J671" s="100"/>
      <x:c r="K671" s="100"/>
      <x:c r="L671" s="99" t="str">
        <x:f>IFERROR(VLOOKUP(D671,'DAFTAR AKUN'!$A$5:$H$100,6,FALSE),"")</x:f>
      </x:c>
      <x:c r="M671" s="99"/>
      <x:c r="N671" s="99"/>
      <x:c r="O671" s="99"/>
      <x:c r="P671" s="99"/>
      <x:c r="Q671" s="101" t="str">
        <x:f>IF(B671="","",SUMIF($B$5:$B$1004,B671,$J$5:$J$1004)-SUMIF($B$5:$B$1004,B671,$K$5:$K$1004))</x:f>
      </x:c>
    </x:row>
    <x:row r="672">
      <x:c r="A672" s="98"/>
      <x:c r="B672" s="99"/>
      <x:c r="C672" s="99"/>
      <x:c r="D672" s="99"/>
      <x:c r="E672" s="80" t="str">
        <x:f>IFERROR(VLOOKUP(D672,'DAFTAR AKUN'!$A$5:$H$100,2,FALSE),"")</x:f>
      </x:c>
      <x:c r="F672" s="99"/>
      <x:c r="G672" s="99"/>
      <x:c r="H672" s="99"/>
      <x:c r="I672" s="99"/>
      <x:c r="J672" s="100"/>
      <x:c r="K672" s="100"/>
      <x:c r="L672" s="99" t="str">
        <x:f>IFERROR(VLOOKUP(D672,'DAFTAR AKUN'!$A$5:$H$100,6,FALSE),"")</x:f>
      </x:c>
      <x:c r="M672" s="99"/>
      <x:c r="N672" s="99"/>
      <x:c r="O672" s="99"/>
      <x:c r="P672" s="99"/>
      <x:c r="Q672" s="101" t="str">
        <x:f>IF(B672="","",SUMIF($B$5:$B$1004,B672,$J$5:$J$1004)-SUMIF($B$5:$B$1004,B672,$K$5:$K$1004))</x:f>
      </x:c>
    </x:row>
    <x:row r="673">
      <x:c r="A673" s="98"/>
      <x:c r="B673" s="99"/>
      <x:c r="C673" s="99"/>
      <x:c r="D673" s="99"/>
      <x:c r="E673" s="80" t="str">
        <x:f>IFERROR(VLOOKUP(D673,'DAFTAR AKUN'!$A$5:$H$100,2,FALSE),"")</x:f>
      </x:c>
      <x:c r="F673" s="99"/>
      <x:c r="G673" s="99"/>
      <x:c r="H673" s="99"/>
      <x:c r="I673" s="99"/>
      <x:c r="J673" s="100"/>
      <x:c r="K673" s="100"/>
      <x:c r="L673" s="99" t="str">
        <x:f>IFERROR(VLOOKUP(D673,'DAFTAR AKUN'!$A$5:$H$100,6,FALSE),"")</x:f>
      </x:c>
      <x:c r="M673" s="99"/>
      <x:c r="N673" s="99"/>
      <x:c r="O673" s="99"/>
      <x:c r="P673" s="99"/>
      <x:c r="Q673" s="101" t="str">
        <x:f>IF(B673="","",SUMIF($B$5:$B$1004,B673,$J$5:$J$1004)-SUMIF($B$5:$B$1004,B673,$K$5:$K$1004))</x:f>
      </x:c>
    </x:row>
    <x:row r="674">
      <x:c r="A674" s="98"/>
      <x:c r="B674" s="99"/>
      <x:c r="C674" s="99"/>
      <x:c r="D674" s="99"/>
      <x:c r="E674" s="80" t="str">
        <x:f>IFERROR(VLOOKUP(D674,'DAFTAR AKUN'!$A$5:$H$100,2,FALSE),"")</x:f>
      </x:c>
      <x:c r="F674" s="99"/>
      <x:c r="G674" s="99"/>
      <x:c r="H674" s="99"/>
      <x:c r="I674" s="99"/>
      <x:c r="J674" s="100"/>
      <x:c r="K674" s="100"/>
      <x:c r="L674" s="99" t="str">
        <x:f>IFERROR(VLOOKUP(D674,'DAFTAR AKUN'!$A$5:$H$100,6,FALSE),"")</x:f>
      </x:c>
      <x:c r="M674" s="99"/>
      <x:c r="N674" s="99"/>
      <x:c r="O674" s="99"/>
      <x:c r="P674" s="99"/>
      <x:c r="Q674" s="101" t="str">
        <x:f>IF(B674="","",SUMIF($B$5:$B$1004,B674,$J$5:$J$1004)-SUMIF($B$5:$B$1004,B674,$K$5:$K$1004))</x:f>
      </x:c>
    </x:row>
    <x:row r="675">
      <x:c r="A675" s="98"/>
      <x:c r="B675" s="99"/>
      <x:c r="C675" s="99"/>
      <x:c r="D675" s="99"/>
      <x:c r="E675" s="80" t="str">
        <x:f>IFERROR(VLOOKUP(D675,'DAFTAR AKUN'!$A$5:$H$100,2,FALSE),"")</x:f>
      </x:c>
      <x:c r="F675" s="99"/>
      <x:c r="G675" s="99"/>
      <x:c r="H675" s="99"/>
      <x:c r="I675" s="99"/>
      <x:c r="J675" s="100"/>
      <x:c r="K675" s="100"/>
      <x:c r="L675" s="99" t="str">
        <x:f>IFERROR(VLOOKUP(D675,'DAFTAR AKUN'!$A$5:$H$100,6,FALSE),"")</x:f>
      </x:c>
      <x:c r="M675" s="99"/>
      <x:c r="N675" s="99"/>
      <x:c r="O675" s="99"/>
      <x:c r="P675" s="99"/>
      <x:c r="Q675" s="101" t="str">
        <x:f>IF(B675="","",SUMIF($B$5:$B$1004,B675,$J$5:$J$1004)-SUMIF($B$5:$B$1004,B675,$K$5:$K$1004))</x:f>
      </x:c>
    </x:row>
    <x:row r="676">
      <x:c r="A676" s="98"/>
      <x:c r="B676" s="99"/>
      <x:c r="C676" s="99"/>
      <x:c r="D676" s="99"/>
      <x:c r="E676" s="80" t="str">
        <x:f>IFERROR(VLOOKUP(D676,'DAFTAR AKUN'!$A$5:$H$100,2,FALSE),"")</x:f>
      </x:c>
      <x:c r="F676" s="99"/>
      <x:c r="G676" s="99"/>
      <x:c r="H676" s="99"/>
      <x:c r="I676" s="99"/>
      <x:c r="J676" s="100"/>
      <x:c r="K676" s="100"/>
      <x:c r="L676" s="99" t="str">
        <x:f>IFERROR(VLOOKUP(D676,'DAFTAR AKUN'!$A$5:$H$100,6,FALSE),"")</x:f>
      </x:c>
      <x:c r="M676" s="99"/>
      <x:c r="N676" s="99"/>
      <x:c r="O676" s="99"/>
      <x:c r="P676" s="99"/>
      <x:c r="Q676" s="101" t="str">
        <x:f>IF(B676="","",SUMIF($B$5:$B$1004,B676,$J$5:$J$1004)-SUMIF($B$5:$B$1004,B676,$K$5:$K$1004))</x:f>
      </x:c>
    </x:row>
    <x:row r="677">
      <x:c r="A677" s="98"/>
      <x:c r="B677" s="99"/>
      <x:c r="C677" s="99"/>
      <x:c r="D677" s="99"/>
      <x:c r="E677" s="80" t="str">
        <x:f>IFERROR(VLOOKUP(D677,'DAFTAR AKUN'!$A$5:$H$100,2,FALSE),"")</x:f>
      </x:c>
      <x:c r="F677" s="99"/>
      <x:c r="G677" s="99"/>
      <x:c r="H677" s="99"/>
      <x:c r="I677" s="99"/>
      <x:c r="J677" s="100"/>
      <x:c r="K677" s="100"/>
      <x:c r="L677" s="99" t="str">
        <x:f>IFERROR(VLOOKUP(D677,'DAFTAR AKUN'!$A$5:$H$100,6,FALSE),"")</x:f>
      </x:c>
      <x:c r="M677" s="99"/>
      <x:c r="N677" s="99"/>
      <x:c r="O677" s="99"/>
      <x:c r="P677" s="99"/>
      <x:c r="Q677" s="101" t="str">
        <x:f>IF(B677="","",SUMIF($B$5:$B$1004,B677,$J$5:$J$1004)-SUMIF($B$5:$B$1004,B677,$K$5:$K$1004))</x:f>
      </x:c>
    </x:row>
    <x:row r="678">
      <x:c r="A678" s="98"/>
      <x:c r="B678" s="99"/>
      <x:c r="C678" s="99"/>
      <x:c r="D678" s="99"/>
      <x:c r="E678" s="80" t="str">
        <x:f>IFERROR(VLOOKUP(D678,'DAFTAR AKUN'!$A$5:$H$100,2,FALSE),"")</x:f>
      </x:c>
      <x:c r="F678" s="99"/>
      <x:c r="G678" s="99"/>
      <x:c r="H678" s="99"/>
      <x:c r="I678" s="99"/>
      <x:c r="J678" s="100"/>
      <x:c r="K678" s="100"/>
      <x:c r="L678" s="99" t="str">
        <x:f>IFERROR(VLOOKUP(D678,'DAFTAR AKUN'!$A$5:$H$100,6,FALSE),"")</x:f>
      </x:c>
      <x:c r="M678" s="99"/>
      <x:c r="N678" s="99"/>
      <x:c r="O678" s="99"/>
      <x:c r="P678" s="99"/>
      <x:c r="Q678" s="101" t="str">
        <x:f>IF(B678="","",SUMIF($B$5:$B$1004,B678,$J$5:$J$1004)-SUMIF($B$5:$B$1004,B678,$K$5:$K$1004))</x:f>
      </x:c>
    </x:row>
    <x:row r="679">
      <x:c r="A679" s="98"/>
      <x:c r="B679" s="99"/>
      <x:c r="C679" s="99"/>
      <x:c r="D679" s="99"/>
      <x:c r="E679" s="80" t="str">
        <x:f>IFERROR(VLOOKUP(D679,'DAFTAR AKUN'!$A$5:$H$100,2,FALSE),"")</x:f>
      </x:c>
      <x:c r="F679" s="99"/>
      <x:c r="G679" s="99"/>
      <x:c r="H679" s="99"/>
      <x:c r="I679" s="99"/>
      <x:c r="J679" s="100"/>
      <x:c r="K679" s="100"/>
      <x:c r="L679" s="99" t="str">
        <x:f>IFERROR(VLOOKUP(D679,'DAFTAR AKUN'!$A$5:$H$100,6,FALSE),"")</x:f>
      </x:c>
      <x:c r="M679" s="99"/>
      <x:c r="N679" s="99"/>
      <x:c r="O679" s="99"/>
      <x:c r="P679" s="99"/>
      <x:c r="Q679" s="101" t="str">
        <x:f>IF(B679="","",SUMIF($B$5:$B$1004,B679,$J$5:$J$1004)-SUMIF($B$5:$B$1004,B679,$K$5:$K$1004))</x:f>
      </x:c>
    </x:row>
    <x:row r="680">
      <x:c r="A680" s="98"/>
      <x:c r="B680" s="99"/>
      <x:c r="C680" s="99"/>
      <x:c r="D680" s="99"/>
      <x:c r="E680" s="80" t="str">
        <x:f>IFERROR(VLOOKUP(D680,'DAFTAR AKUN'!$A$5:$H$100,2,FALSE),"")</x:f>
      </x:c>
      <x:c r="F680" s="99"/>
      <x:c r="G680" s="99"/>
      <x:c r="H680" s="99"/>
      <x:c r="I680" s="99"/>
      <x:c r="J680" s="100"/>
      <x:c r="K680" s="100"/>
      <x:c r="L680" s="99" t="str">
        <x:f>IFERROR(VLOOKUP(D680,'DAFTAR AKUN'!$A$5:$H$100,6,FALSE),"")</x:f>
      </x:c>
      <x:c r="M680" s="99"/>
      <x:c r="N680" s="99"/>
      <x:c r="O680" s="99"/>
      <x:c r="P680" s="99"/>
      <x:c r="Q680" s="101" t="str">
        <x:f>IF(B680="","",SUMIF($B$5:$B$1004,B680,$J$5:$J$1004)-SUMIF($B$5:$B$1004,B680,$K$5:$K$1004))</x:f>
      </x:c>
    </x:row>
    <x:row r="681">
      <x:c r="A681" s="98"/>
      <x:c r="B681" s="99"/>
      <x:c r="C681" s="99"/>
      <x:c r="D681" s="99"/>
      <x:c r="E681" s="80" t="str">
        <x:f>IFERROR(VLOOKUP(D681,'DAFTAR AKUN'!$A$5:$H$100,2,FALSE),"")</x:f>
      </x:c>
      <x:c r="F681" s="99"/>
      <x:c r="G681" s="99"/>
      <x:c r="H681" s="99"/>
      <x:c r="I681" s="99"/>
      <x:c r="J681" s="100"/>
      <x:c r="K681" s="100"/>
      <x:c r="L681" s="99" t="str">
        <x:f>IFERROR(VLOOKUP(D681,'DAFTAR AKUN'!$A$5:$H$100,6,FALSE),"")</x:f>
      </x:c>
      <x:c r="M681" s="99"/>
      <x:c r="N681" s="99"/>
      <x:c r="O681" s="99"/>
      <x:c r="P681" s="99"/>
      <x:c r="Q681" s="101" t="str">
        <x:f>IF(B681="","",SUMIF($B$5:$B$1004,B681,$J$5:$J$1004)-SUMIF($B$5:$B$1004,B681,$K$5:$K$1004))</x:f>
      </x:c>
    </x:row>
    <x:row r="682">
      <x:c r="A682" s="98"/>
      <x:c r="B682" s="99"/>
      <x:c r="C682" s="99"/>
      <x:c r="D682" s="99"/>
      <x:c r="E682" s="80" t="str">
        <x:f>IFERROR(VLOOKUP(D682,'DAFTAR AKUN'!$A$5:$H$100,2,FALSE),"")</x:f>
      </x:c>
      <x:c r="F682" s="99"/>
      <x:c r="G682" s="99"/>
      <x:c r="H682" s="99"/>
      <x:c r="I682" s="99"/>
      <x:c r="J682" s="100"/>
      <x:c r="K682" s="100"/>
      <x:c r="L682" s="99" t="str">
        <x:f>IFERROR(VLOOKUP(D682,'DAFTAR AKUN'!$A$5:$H$100,6,FALSE),"")</x:f>
      </x:c>
      <x:c r="M682" s="99"/>
      <x:c r="N682" s="99"/>
      <x:c r="O682" s="99"/>
      <x:c r="P682" s="99"/>
      <x:c r="Q682" s="101" t="str">
        <x:f>IF(B682="","",SUMIF($B$5:$B$1004,B682,$J$5:$J$1004)-SUMIF($B$5:$B$1004,B682,$K$5:$K$1004))</x:f>
      </x:c>
    </x:row>
    <x:row r="683">
      <x:c r="A683" s="98"/>
      <x:c r="B683" s="99"/>
      <x:c r="C683" s="99"/>
      <x:c r="D683" s="99"/>
      <x:c r="E683" s="80" t="str">
        <x:f>IFERROR(VLOOKUP(D683,'DAFTAR AKUN'!$A$5:$H$100,2,FALSE),"")</x:f>
      </x:c>
      <x:c r="F683" s="99"/>
      <x:c r="G683" s="99"/>
      <x:c r="H683" s="99"/>
      <x:c r="I683" s="99"/>
      <x:c r="J683" s="100"/>
      <x:c r="K683" s="100"/>
      <x:c r="L683" s="99" t="str">
        <x:f>IFERROR(VLOOKUP(D683,'DAFTAR AKUN'!$A$5:$H$100,6,FALSE),"")</x:f>
      </x:c>
      <x:c r="M683" s="99"/>
      <x:c r="N683" s="99"/>
      <x:c r="O683" s="99"/>
      <x:c r="P683" s="99"/>
      <x:c r="Q683" s="101" t="str">
        <x:f>IF(B683="","",SUMIF($B$5:$B$1004,B683,$J$5:$J$1004)-SUMIF($B$5:$B$1004,B683,$K$5:$K$1004))</x:f>
      </x:c>
    </x:row>
    <x:row r="684">
      <x:c r="A684" s="98"/>
      <x:c r="B684" s="99"/>
      <x:c r="C684" s="99"/>
      <x:c r="D684" s="99"/>
      <x:c r="E684" s="80" t="str">
        <x:f>IFERROR(VLOOKUP(D684,'DAFTAR AKUN'!$A$5:$H$100,2,FALSE),"")</x:f>
      </x:c>
      <x:c r="F684" s="99"/>
      <x:c r="G684" s="99"/>
      <x:c r="H684" s="99"/>
      <x:c r="I684" s="99"/>
      <x:c r="J684" s="100"/>
      <x:c r="K684" s="100"/>
      <x:c r="L684" s="99" t="str">
        <x:f>IFERROR(VLOOKUP(D684,'DAFTAR AKUN'!$A$5:$H$100,6,FALSE),"")</x:f>
      </x:c>
      <x:c r="M684" s="99"/>
      <x:c r="N684" s="99"/>
      <x:c r="O684" s="99"/>
      <x:c r="P684" s="99"/>
      <x:c r="Q684" s="101" t="str">
        <x:f>IF(B684="","",SUMIF($B$5:$B$1004,B684,$J$5:$J$1004)-SUMIF($B$5:$B$1004,B684,$K$5:$K$1004))</x:f>
      </x:c>
    </x:row>
    <x:row r="685">
      <x:c r="A685" s="98"/>
      <x:c r="B685" s="99"/>
      <x:c r="C685" s="99"/>
      <x:c r="D685" s="99"/>
      <x:c r="E685" s="80" t="str">
        <x:f>IFERROR(VLOOKUP(D685,'DAFTAR AKUN'!$A$5:$H$100,2,FALSE),"")</x:f>
      </x:c>
      <x:c r="F685" s="99"/>
      <x:c r="G685" s="99"/>
      <x:c r="H685" s="99"/>
      <x:c r="I685" s="99"/>
      <x:c r="J685" s="100"/>
      <x:c r="K685" s="100"/>
      <x:c r="L685" s="99" t="str">
        <x:f>IFERROR(VLOOKUP(D685,'DAFTAR AKUN'!$A$5:$H$100,6,FALSE),"")</x:f>
      </x:c>
      <x:c r="M685" s="99"/>
      <x:c r="N685" s="99"/>
      <x:c r="O685" s="99"/>
      <x:c r="P685" s="99"/>
      <x:c r="Q685" s="101" t="str">
        <x:f>IF(B685="","",SUMIF($B$5:$B$1004,B685,$J$5:$J$1004)-SUMIF($B$5:$B$1004,B685,$K$5:$K$1004))</x:f>
      </x:c>
    </x:row>
    <x:row r="686">
      <x:c r="A686" s="98"/>
      <x:c r="B686" s="99"/>
      <x:c r="C686" s="99"/>
      <x:c r="D686" s="99"/>
      <x:c r="E686" s="80" t="str">
        <x:f>IFERROR(VLOOKUP(D686,'DAFTAR AKUN'!$A$5:$H$100,2,FALSE),"")</x:f>
      </x:c>
      <x:c r="F686" s="99"/>
      <x:c r="G686" s="99"/>
      <x:c r="H686" s="99"/>
      <x:c r="I686" s="99"/>
      <x:c r="J686" s="100"/>
      <x:c r="K686" s="100"/>
      <x:c r="L686" s="99" t="str">
        <x:f>IFERROR(VLOOKUP(D686,'DAFTAR AKUN'!$A$5:$H$100,6,FALSE),"")</x:f>
      </x:c>
      <x:c r="M686" s="99"/>
      <x:c r="N686" s="99"/>
      <x:c r="O686" s="99"/>
      <x:c r="P686" s="99"/>
      <x:c r="Q686" s="101" t="str">
        <x:f>IF(B686="","",SUMIF($B$5:$B$1004,B686,$J$5:$J$1004)-SUMIF($B$5:$B$1004,B686,$K$5:$K$1004))</x:f>
      </x:c>
    </x:row>
    <x:row r="687">
      <x:c r="A687" s="98"/>
      <x:c r="B687" s="99"/>
      <x:c r="C687" s="99"/>
      <x:c r="D687" s="99"/>
      <x:c r="E687" s="80" t="str">
        <x:f>IFERROR(VLOOKUP(D687,'DAFTAR AKUN'!$A$5:$H$100,2,FALSE),"")</x:f>
      </x:c>
      <x:c r="F687" s="99"/>
      <x:c r="G687" s="99"/>
      <x:c r="H687" s="99"/>
      <x:c r="I687" s="99"/>
      <x:c r="J687" s="100"/>
      <x:c r="K687" s="100"/>
      <x:c r="L687" s="99" t="str">
        <x:f>IFERROR(VLOOKUP(D687,'DAFTAR AKUN'!$A$5:$H$100,6,FALSE),"")</x:f>
      </x:c>
      <x:c r="M687" s="99"/>
      <x:c r="N687" s="99"/>
      <x:c r="O687" s="99"/>
      <x:c r="P687" s="99"/>
      <x:c r="Q687" s="101" t="str">
        <x:f>IF(B687="","",SUMIF($B$5:$B$1004,B687,$J$5:$J$1004)-SUMIF($B$5:$B$1004,B687,$K$5:$K$1004))</x:f>
      </x:c>
    </x:row>
    <x:row r="688">
      <x:c r="A688" s="98"/>
      <x:c r="B688" s="99"/>
      <x:c r="C688" s="99"/>
      <x:c r="D688" s="99"/>
      <x:c r="E688" s="80" t="str">
        <x:f>IFERROR(VLOOKUP(D688,'DAFTAR AKUN'!$A$5:$H$100,2,FALSE),"")</x:f>
      </x:c>
      <x:c r="F688" s="99"/>
      <x:c r="G688" s="99"/>
      <x:c r="H688" s="99"/>
      <x:c r="I688" s="99"/>
      <x:c r="J688" s="100"/>
      <x:c r="K688" s="100"/>
      <x:c r="L688" s="99" t="str">
        <x:f>IFERROR(VLOOKUP(D688,'DAFTAR AKUN'!$A$5:$H$100,6,FALSE),"")</x:f>
      </x:c>
      <x:c r="M688" s="99"/>
      <x:c r="N688" s="99"/>
      <x:c r="O688" s="99"/>
      <x:c r="P688" s="99"/>
      <x:c r="Q688" s="101" t="str">
        <x:f>IF(B688="","",SUMIF($B$5:$B$1004,B688,$J$5:$J$1004)-SUMIF($B$5:$B$1004,B688,$K$5:$K$1004))</x:f>
      </x:c>
    </x:row>
    <x:row r="689">
      <x:c r="A689" s="98"/>
      <x:c r="B689" s="99"/>
      <x:c r="C689" s="99"/>
      <x:c r="D689" s="99"/>
      <x:c r="E689" s="80" t="str">
        <x:f>IFERROR(VLOOKUP(D689,'DAFTAR AKUN'!$A$5:$H$100,2,FALSE),"")</x:f>
      </x:c>
      <x:c r="F689" s="99"/>
      <x:c r="G689" s="99"/>
      <x:c r="H689" s="99"/>
      <x:c r="I689" s="99"/>
      <x:c r="J689" s="100"/>
      <x:c r="K689" s="100"/>
      <x:c r="L689" s="99" t="str">
        <x:f>IFERROR(VLOOKUP(D689,'DAFTAR AKUN'!$A$5:$H$100,6,FALSE),"")</x:f>
      </x:c>
      <x:c r="M689" s="99"/>
      <x:c r="N689" s="99"/>
      <x:c r="O689" s="99"/>
      <x:c r="P689" s="99"/>
      <x:c r="Q689" s="101" t="str">
        <x:f>IF(B689="","",SUMIF($B$5:$B$1004,B689,$J$5:$J$1004)-SUMIF($B$5:$B$1004,B689,$K$5:$K$1004))</x:f>
      </x:c>
    </x:row>
    <x:row r="690">
      <x:c r="A690" s="98"/>
      <x:c r="B690" s="99"/>
      <x:c r="C690" s="99"/>
      <x:c r="D690" s="99"/>
      <x:c r="E690" s="80" t="str">
        <x:f>IFERROR(VLOOKUP(D690,'DAFTAR AKUN'!$A$5:$H$100,2,FALSE),"")</x:f>
      </x:c>
      <x:c r="F690" s="99"/>
      <x:c r="G690" s="99"/>
      <x:c r="H690" s="99"/>
      <x:c r="I690" s="99"/>
      <x:c r="J690" s="100"/>
      <x:c r="K690" s="100"/>
      <x:c r="L690" s="99" t="str">
        <x:f>IFERROR(VLOOKUP(D690,'DAFTAR AKUN'!$A$5:$H$100,6,FALSE),"")</x:f>
      </x:c>
      <x:c r="M690" s="99"/>
      <x:c r="N690" s="99"/>
      <x:c r="O690" s="99"/>
      <x:c r="P690" s="99"/>
      <x:c r="Q690" s="101" t="str">
        <x:f>IF(B690="","",SUMIF($B$5:$B$1004,B690,$J$5:$J$1004)-SUMIF($B$5:$B$1004,B690,$K$5:$K$1004))</x:f>
      </x:c>
    </x:row>
    <x:row r="691">
      <x:c r="A691" s="98"/>
      <x:c r="B691" s="99"/>
      <x:c r="C691" s="99"/>
      <x:c r="D691" s="99"/>
      <x:c r="E691" s="80" t="str">
        <x:f>IFERROR(VLOOKUP(D691,'DAFTAR AKUN'!$A$5:$H$100,2,FALSE),"")</x:f>
      </x:c>
      <x:c r="F691" s="99"/>
      <x:c r="G691" s="99"/>
      <x:c r="H691" s="99"/>
      <x:c r="I691" s="99"/>
      <x:c r="J691" s="100"/>
      <x:c r="K691" s="100"/>
      <x:c r="L691" s="99" t="str">
        <x:f>IFERROR(VLOOKUP(D691,'DAFTAR AKUN'!$A$5:$H$100,6,FALSE),"")</x:f>
      </x:c>
      <x:c r="M691" s="99"/>
      <x:c r="N691" s="99"/>
      <x:c r="O691" s="99"/>
      <x:c r="P691" s="99"/>
      <x:c r="Q691" s="101" t="str">
        <x:f>IF(B691="","",SUMIF($B$5:$B$1004,B691,$J$5:$J$1004)-SUMIF($B$5:$B$1004,B691,$K$5:$K$1004))</x:f>
      </x:c>
    </x:row>
    <x:row r="692">
      <x:c r="A692" s="98"/>
      <x:c r="B692" s="99"/>
      <x:c r="C692" s="99"/>
      <x:c r="D692" s="99"/>
      <x:c r="E692" s="80" t="str">
        <x:f>IFERROR(VLOOKUP(D692,'DAFTAR AKUN'!$A$5:$H$100,2,FALSE),"")</x:f>
      </x:c>
      <x:c r="F692" s="99"/>
      <x:c r="G692" s="99"/>
      <x:c r="H692" s="99"/>
      <x:c r="I692" s="99"/>
      <x:c r="J692" s="100"/>
      <x:c r="K692" s="100"/>
      <x:c r="L692" s="99" t="str">
        <x:f>IFERROR(VLOOKUP(D692,'DAFTAR AKUN'!$A$5:$H$100,6,FALSE),"")</x:f>
      </x:c>
      <x:c r="M692" s="99"/>
      <x:c r="N692" s="99"/>
      <x:c r="O692" s="99"/>
      <x:c r="P692" s="99"/>
      <x:c r="Q692" s="101" t="str">
        <x:f>IF(B692="","",SUMIF($B$5:$B$1004,B692,$J$5:$J$1004)-SUMIF($B$5:$B$1004,B692,$K$5:$K$1004))</x:f>
      </x:c>
    </x:row>
    <x:row r="693">
      <x:c r="A693" s="98"/>
      <x:c r="B693" s="99"/>
      <x:c r="C693" s="99"/>
      <x:c r="D693" s="99"/>
      <x:c r="E693" s="80" t="str">
        <x:f>IFERROR(VLOOKUP(D693,'DAFTAR AKUN'!$A$5:$H$100,2,FALSE),"")</x:f>
      </x:c>
      <x:c r="F693" s="99"/>
      <x:c r="G693" s="99"/>
      <x:c r="H693" s="99"/>
      <x:c r="I693" s="99"/>
      <x:c r="J693" s="100"/>
      <x:c r="K693" s="100"/>
      <x:c r="L693" s="99" t="str">
        <x:f>IFERROR(VLOOKUP(D693,'DAFTAR AKUN'!$A$5:$H$100,6,FALSE),"")</x:f>
      </x:c>
      <x:c r="M693" s="99"/>
      <x:c r="N693" s="99"/>
      <x:c r="O693" s="99"/>
      <x:c r="P693" s="99"/>
      <x:c r="Q693" s="101" t="str">
        <x:f>IF(B693="","",SUMIF($B$5:$B$1004,B693,$J$5:$J$1004)-SUMIF($B$5:$B$1004,B693,$K$5:$K$1004))</x:f>
      </x:c>
    </x:row>
    <x:row r="694">
      <x:c r="A694" s="98"/>
      <x:c r="B694" s="99"/>
      <x:c r="C694" s="99"/>
      <x:c r="D694" s="99"/>
      <x:c r="E694" s="80" t="str">
        <x:f>IFERROR(VLOOKUP(D694,'DAFTAR AKUN'!$A$5:$H$100,2,FALSE),"")</x:f>
      </x:c>
      <x:c r="F694" s="99"/>
      <x:c r="G694" s="99"/>
      <x:c r="H694" s="99"/>
      <x:c r="I694" s="99"/>
      <x:c r="J694" s="100"/>
      <x:c r="K694" s="100"/>
      <x:c r="L694" s="99" t="str">
        <x:f>IFERROR(VLOOKUP(D694,'DAFTAR AKUN'!$A$5:$H$100,6,FALSE),"")</x:f>
      </x:c>
      <x:c r="M694" s="99"/>
      <x:c r="N694" s="99"/>
      <x:c r="O694" s="99"/>
      <x:c r="P694" s="99"/>
      <x:c r="Q694" s="101" t="str">
        <x:f>IF(B694="","",SUMIF($B$5:$B$1004,B694,$J$5:$J$1004)-SUMIF($B$5:$B$1004,B694,$K$5:$K$1004))</x:f>
      </x:c>
    </x:row>
    <x:row r="695">
      <x:c r="A695" s="98"/>
      <x:c r="B695" s="99"/>
      <x:c r="C695" s="99"/>
      <x:c r="D695" s="99"/>
      <x:c r="E695" s="80" t="str">
        <x:f>IFERROR(VLOOKUP(D695,'DAFTAR AKUN'!$A$5:$H$100,2,FALSE),"")</x:f>
      </x:c>
      <x:c r="F695" s="99"/>
      <x:c r="G695" s="99"/>
      <x:c r="H695" s="99"/>
      <x:c r="I695" s="99"/>
      <x:c r="J695" s="100"/>
      <x:c r="K695" s="100"/>
      <x:c r="L695" s="99" t="str">
        <x:f>IFERROR(VLOOKUP(D695,'DAFTAR AKUN'!$A$5:$H$100,6,FALSE),"")</x:f>
      </x:c>
      <x:c r="M695" s="99"/>
      <x:c r="N695" s="99"/>
      <x:c r="O695" s="99"/>
      <x:c r="P695" s="99"/>
      <x:c r="Q695" s="101" t="str">
        <x:f>IF(B695="","",SUMIF($B$5:$B$1004,B695,$J$5:$J$1004)-SUMIF($B$5:$B$1004,B695,$K$5:$K$1004))</x:f>
      </x:c>
    </x:row>
    <x:row r="696">
      <x:c r="A696" s="98"/>
      <x:c r="B696" s="99"/>
      <x:c r="C696" s="99"/>
      <x:c r="D696" s="99"/>
      <x:c r="E696" s="80" t="str">
        <x:f>IFERROR(VLOOKUP(D696,'DAFTAR AKUN'!$A$5:$H$100,2,FALSE),"")</x:f>
      </x:c>
      <x:c r="F696" s="99"/>
      <x:c r="G696" s="99"/>
      <x:c r="H696" s="99"/>
      <x:c r="I696" s="99"/>
      <x:c r="J696" s="100"/>
      <x:c r="K696" s="100"/>
      <x:c r="L696" s="99" t="str">
        <x:f>IFERROR(VLOOKUP(D696,'DAFTAR AKUN'!$A$5:$H$100,6,FALSE),"")</x:f>
      </x:c>
      <x:c r="M696" s="99"/>
      <x:c r="N696" s="99"/>
      <x:c r="O696" s="99"/>
      <x:c r="P696" s="99"/>
      <x:c r="Q696" s="101" t="str">
        <x:f>IF(B696="","",SUMIF($B$5:$B$1004,B696,$J$5:$J$1004)-SUMIF($B$5:$B$1004,B696,$K$5:$K$1004))</x:f>
      </x:c>
    </x:row>
    <x:row r="697">
      <x:c r="A697" s="98"/>
      <x:c r="B697" s="99"/>
      <x:c r="C697" s="99"/>
      <x:c r="D697" s="99"/>
      <x:c r="E697" s="80" t="str">
        <x:f>IFERROR(VLOOKUP(D697,'DAFTAR AKUN'!$A$5:$H$100,2,FALSE),"")</x:f>
      </x:c>
      <x:c r="F697" s="99"/>
      <x:c r="G697" s="99"/>
      <x:c r="H697" s="99"/>
      <x:c r="I697" s="99"/>
      <x:c r="J697" s="100"/>
      <x:c r="K697" s="100"/>
      <x:c r="L697" s="99" t="str">
        <x:f>IFERROR(VLOOKUP(D697,'DAFTAR AKUN'!$A$5:$H$100,6,FALSE),"")</x:f>
      </x:c>
      <x:c r="M697" s="99"/>
      <x:c r="N697" s="99"/>
      <x:c r="O697" s="99"/>
      <x:c r="P697" s="99"/>
      <x:c r="Q697" s="101" t="str">
        <x:f>IF(B697="","",SUMIF($B$5:$B$1004,B697,$J$5:$J$1004)-SUMIF($B$5:$B$1004,B697,$K$5:$K$1004))</x:f>
      </x:c>
    </x:row>
    <x:row r="698">
      <x:c r="A698" s="98"/>
      <x:c r="B698" s="99"/>
      <x:c r="C698" s="99"/>
      <x:c r="D698" s="99"/>
      <x:c r="E698" s="80" t="str">
        <x:f>IFERROR(VLOOKUP(D698,'DAFTAR AKUN'!$A$5:$H$100,2,FALSE),"")</x:f>
      </x:c>
      <x:c r="F698" s="99"/>
      <x:c r="G698" s="99"/>
      <x:c r="H698" s="99"/>
      <x:c r="I698" s="99"/>
      <x:c r="J698" s="100"/>
      <x:c r="K698" s="100"/>
      <x:c r="L698" s="99" t="str">
        <x:f>IFERROR(VLOOKUP(D698,'DAFTAR AKUN'!$A$5:$H$100,6,FALSE),"")</x:f>
      </x:c>
      <x:c r="M698" s="99"/>
      <x:c r="N698" s="99"/>
      <x:c r="O698" s="99"/>
      <x:c r="P698" s="99"/>
      <x:c r="Q698" s="101" t="str">
        <x:f>IF(B698="","",SUMIF($B$5:$B$1004,B698,$J$5:$J$1004)-SUMIF($B$5:$B$1004,B698,$K$5:$K$1004))</x:f>
      </x:c>
    </x:row>
    <x:row r="699">
      <x:c r="A699" s="98"/>
      <x:c r="B699" s="99"/>
      <x:c r="C699" s="99"/>
      <x:c r="D699" s="99"/>
      <x:c r="E699" s="80" t="str">
        <x:f>IFERROR(VLOOKUP(D699,'DAFTAR AKUN'!$A$5:$H$100,2,FALSE),"")</x:f>
      </x:c>
      <x:c r="F699" s="99"/>
      <x:c r="G699" s="99"/>
      <x:c r="H699" s="99"/>
      <x:c r="I699" s="99"/>
      <x:c r="J699" s="100"/>
      <x:c r="K699" s="100"/>
      <x:c r="L699" s="99" t="str">
        <x:f>IFERROR(VLOOKUP(D699,'DAFTAR AKUN'!$A$5:$H$100,6,FALSE),"")</x:f>
      </x:c>
      <x:c r="M699" s="99"/>
      <x:c r="N699" s="99"/>
      <x:c r="O699" s="99"/>
      <x:c r="P699" s="99"/>
      <x:c r="Q699" s="101" t="str">
        <x:f>IF(B699="","",SUMIF($B$5:$B$1004,B699,$J$5:$J$1004)-SUMIF($B$5:$B$1004,B699,$K$5:$K$1004))</x:f>
      </x:c>
    </x:row>
    <x:row r="700">
      <x:c r="A700" s="98"/>
      <x:c r="B700" s="99"/>
      <x:c r="C700" s="99"/>
      <x:c r="D700" s="99"/>
      <x:c r="E700" s="80" t="str">
        <x:f>IFERROR(VLOOKUP(D700,'DAFTAR AKUN'!$A$5:$H$100,2,FALSE),"")</x:f>
      </x:c>
      <x:c r="F700" s="99"/>
      <x:c r="G700" s="99"/>
      <x:c r="H700" s="99"/>
      <x:c r="I700" s="99"/>
      <x:c r="J700" s="100"/>
      <x:c r="K700" s="100"/>
      <x:c r="L700" s="99" t="str">
        <x:f>IFERROR(VLOOKUP(D700,'DAFTAR AKUN'!$A$5:$H$100,6,FALSE),"")</x:f>
      </x:c>
      <x:c r="M700" s="99"/>
      <x:c r="N700" s="99"/>
      <x:c r="O700" s="99"/>
      <x:c r="P700" s="99"/>
      <x:c r="Q700" s="101" t="str">
        <x:f>IF(B700="","",SUMIF($B$5:$B$1004,B700,$J$5:$J$1004)-SUMIF($B$5:$B$1004,B700,$K$5:$K$1004))</x:f>
      </x:c>
    </x:row>
    <x:row r="701">
      <x:c r="A701" s="98"/>
      <x:c r="B701" s="99"/>
      <x:c r="C701" s="99"/>
      <x:c r="D701" s="99"/>
      <x:c r="E701" s="80" t="str">
        <x:f>IFERROR(VLOOKUP(D701,'DAFTAR AKUN'!$A$5:$H$100,2,FALSE),"")</x:f>
      </x:c>
      <x:c r="F701" s="99"/>
      <x:c r="G701" s="99"/>
      <x:c r="H701" s="99"/>
      <x:c r="I701" s="99"/>
      <x:c r="J701" s="100"/>
      <x:c r="K701" s="100"/>
      <x:c r="L701" s="99" t="str">
        <x:f>IFERROR(VLOOKUP(D701,'DAFTAR AKUN'!$A$5:$H$100,6,FALSE),"")</x:f>
      </x:c>
      <x:c r="M701" s="99"/>
      <x:c r="N701" s="99"/>
      <x:c r="O701" s="99"/>
      <x:c r="P701" s="99"/>
      <x:c r="Q701" s="101" t="str">
        <x:f>IF(B701="","",SUMIF($B$5:$B$1004,B701,$J$5:$J$1004)-SUMIF($B$5:$B$1004,B701,$K$5:$K$1004))</x:f>
      </x:c>
    </x:row>
    <x:row r="702">
      <x:c r="A702" s="98"/>
      <x:c r="B702" s="99"/>
      <x:c r="C702" s="99"/>
      <x:c r="D702" s="99"/>
      <x:c r="E702" s="80" t="str">
        <x:f>IFERROR(VLOOKUP(D702,'DAFTAR AKUN'!$A$5:$H$100,2,FALSE),"")</x:f>
      </x:c>
      <x:c r="F702" s="99"/>
      <x:c r="G702" s="99"/>
      <x:c r="H702" s="99"/>
      <x:c r="I702" s="99"/>
      <x:c r="J702" s="100"/>
      <x:c r="K702" s="100"/>
      <x:c r="L702" s="99" t="str">
        <x:f>IFERROR(VLOOKUP(D702,'DAFTAR AKUN'!$A$5:$H$100,6,FALSE),"")</x:f>
      </x:c>
      <x:c r="M702" s="99"/>
      <x:c r="N702" s="99"/>
      <x:c r="O702" s="99"/>
      <x:c r="P702" s="99"/>
      <x:c r="Q702" s="101" t="str">
        <x:f>IF(B702="","",SUMIF($B$5:$B$1004,B702,$J$5:$J$1004)-SUMIF($B$5:$B$1004,B702,$K$5:$K$1004))</x:f>
      </x:c>
    </x:row>
    <x:row r="703">
      <x:c r="A703" s="98"/>
      <x:c r="B703" s="99"/>
      <x:c r="C703" s="99"/>
      <x:c r="D703" s="99"/>
      <x:c r="E703" s="80" t="str">
        <x:f>IFERROR(VLOOKUP(D703,'DAFTAR AKUN'!$A$5:$H$100,2,FALSE),"")</x:f>
      </x:c>
      <x:c r="F703" s="99"/>
      <x:c r="G703" s="99"/>
      <x:c r="H703" s="99"/>
      <x:c r="I703" s="99"/>
      <x:c r="J703" s="100"/>
      <x:c r="K703" s="100"/>
      <x:c r="L703" s="99" t="str">
        <x:f>IFERROR(VLOOKUP(D703,'DAFTAR AKUN'!$A$5:$H$100,6,FALSE),"")</x:f>
      </x:c>
      <x:c r="M703" s="99"/>
      <x:c r="N703" s="99"/>
      <x:c r="O703" s="99"/>
      <x:c r="P703" s="99"/>
      <x:c r="Q703" s="101" t="str">
        <x:f>IF(B703="","",SUMIF($B$5:$B$1004,B703,$J$5:$J$1004)-SUMIF($B$5:$B$1004,B703,$K$5:$K$1004))</x:f>
      </x:c>
    </x:row>
    <x:row r="704">
      <x:c r="A704" s="98"/>
      <x:c r="B704" s="99"/>
      <x:c r="C704" s="99"/>
      <x:c r="D704" s="99"/>
      <x:c r="E704" s="80" t="str">
        <x:f>IFERROR(VLOOKUP(D704,'DAFTAR AKUN'!$A$5:$H$100,2,FALSE),"")</x:f>
      </x:c>
      <x:c r="F704" s="99"/>
      <x:c r="G704" s="99"/>
      <x:c r="H704" s="99"/>
      <x:c r="I704" s="99"/>
      <x:c r="J704" s="100"/>
      <x:c r="K704" s="100"/>
      <x:c r="L704" s="99" t="str">
        <x:f>IFERROR(VLOOKUP(D704,'DAFTAR AKUN'!$A$5:$H$100,6,FALSE),"")</x:f>
      </x:c>
      <x:c r="M704" s="99"/>
      <x:c r="N704" s="99"/>
      <x:c r="O704" s="99"/>
      <x:c r="P704" s="99"/>
      <x:c r="Q704" s="101" t="str">
        <x:f>IF(B704="","",SUMIF($B$5:$B$1004,B704,$J$5:$J$1004)-SUMIF($B$5:$B$1004,B704,$K$5:$K$1004))</x:f>
      </x:c>
    </x:row>
    <x:row r="705">
      <x:c r="A705" s="98"/>
      <x:c r="B705" s="99"/>
      <x:c r="C705" s="99"/>
      <x:c r="D705" s="99"/>
      <x:c r="E705" s="80" t="str">
        <x:f>IFERROR(VLOOKUP(D705,'DAFTAR AKUN'!$A$5:$H$100,2,FALSE),"")</x:f>
      </x:c>
      <x:c r="F705" s="99"/>
      <x:c r="G705" s="99"/>
      <x:c r="H705" s="99"/>
      <x:c r="I705" s="99"/>
      <x:c r="J705" s="100"/>
      <x:c r="K705" s="100"/>
      <x:c r="L705" s="99" t="str">
        <x:f>IFERROR(VLOOKUP(D705,'DAFTAR AKUN'!$A$5:$H$100,6,FALSE),"")</x:f>
      </x:c>
      <x:c r="M705" s="99"/>
      <x:c r="N705" s="99"/>
      <x:c r="O705" s="99"/>
      <x:c r="P705" s="99"/>
      <x:c r="Q705" s="101" t="str">
        <x:f>IF(B705="","",SUMIF($B$5:$B$1004,B705,$J$5:$J$1004)-SUMIF($B$5:$B$1004,B705,$K$5:$K$1004))</x:f>
      </x:c>
    </x:row>
    <x:row r="706">
      <x:c r="A706" s="98"/>
      <x:c r="B706" s="99"/>
      <x:c r="C706" s="99"/>
      <x:c r="D706" s="99"/>
      <x:c r="E706" s="80" t="str">
        <x:f>IFERROR(VLOOKUP(D706,'DAFTAR AKUN'!$A$5:$H$100,2,FALSE),"")</x:f>
      </x:c>
      <x:c r="F706" s="99"/>
      <x:c r="G706" s="99"/>
      <x:c r="H706" s="99"/>
      <x:c r="I706" s="99"/>
      <x:c r="J706" s="100"/>
      <x:c r="K706" s="100"/>
      <x:c r="L706" s="99" t="str">
        <x:f>IFERROR(VLOOKUP(D706,'DAFTAR AKUN'!$A$5:$H$100,6,FALSE),"")</x:f>
      </x:c>
      <x:c r="M706" s="99"/>
      <x:c r="N706" s="99"/>
      <x:c r="O706" s="99"/>
      <x:c r="P706" s="99"/>
      <x:c r="Q706" s="101" t="str">
        <x:f>IF(B706="","",SUMIF($B$5:$B$1004,B706,$J$5:$J$1004)-SUMIF($B$5:$B$1004,B706,$K$5:$K$1004))</x:f>
      </x:c>
    </x:row>
    <x:row r="707">
      <x:c r="A707" s="98"/>
      <x:c r="B707" s="99"/>
      <x:c r="C707" s="99"/>
      <x:c r="D707" s="99"/>
      <x:c r="E707" s="80" t="str">
        <x:f>IFERROR(VLOOKUP(D707,'DAFTAR AKUN'!$A$5:$H$100,2,FALSE),"")</x:f>
      </x:c>
      <x:c r="F707" s="99"/>
      <x:c r="G707" s="99"/>
      <x:c r="H707" s="99"/>
      <x:c r="I707" s="99"/>
      <x:c r="J707" s="100"/>
      <x:c r="K707" s="100"/>
      <x:c r="L707" s="99" t="str">
        <x:f>IFERROR(VLOOKUP(D707,'DAFTAR AKUN'!$A$5:$H$100,6,FALSE),"")</x:f>
      </x:c>
      <x:c r="M707" s="99"/>
      <x:c r="N707" s="99"/>
      <x:c r="O707" s="99"/>
      <x:c r="P707" s="99"/>
      <x:c r="Q707" s="101" t="str">
        <x:f>IF(B707="","",SUMIF($B$5:$B$1004,B707,$J$5:$J$1004)-SUMIF($B$5:$B$1004,B707,$K$5:$K$1004))</x:f>
      </x:c>
    </x:row>
    <x:row r="708">
      <x:c r="A708" s="98"/>
      <x:c r="B708" s="99"/>
      <x:c r="C708" s="99"/>
      <x:c r="D708" s="99"/>
      <x:c r="E708" s="80" t="str">
        <x:f>IFERROR(VLOOKUP(D708,'DAFTAR AKUN'!$A$5:$H$100,2,FALSE),"")</x:f>
      </x:c>
      <x:c r="F708" s="99"/>
      <x:c r="G708" s="99"/>
      <x:c r="H708" s="99"/>
      <x:c r="I708" s="99"/>
      <x:c r="J708" s="100"/>
      <x:c r="K708" s="100"/>
      <x:c r="L708" s="99" t="str">
        <x:f>IFERROR(VLOOKUP(D708,'DAFTAR AKUN'!$A$5:$H$100,6,FALSE),"")</x:f>
      </x:c>
      <x:c r="M708" s="99"/>
      <x:c r="N708" s="99"/>
      <x:c r="O708" s="99"/>
      <x:c r="P708" s="99"/>
      <x:c r="Q708" s="101" t="str">
        <x:f>IF(B708="","",SUMIF($B$5:$B$1004,B708,$J$5:$J$1004)-SUMIF($B$5:$B$1004,B708,$K$5:$K$1004))</x:f>
      </x:c>
    </x:row>
    <x:row r="709">
      <x:c r="A709" s="98"/>
      <x:c r="B709" s="99"/>
      <x:c r="C709" s="99"/>
      <x:c r="D709" s="99"/>
      <x:c r="E709" s="80" t="str">
        <x:f>IFERROR(VLOOKUP(D709,'DAFTAR AKUN'!$A$5:$H$100,2,FALSE),"")</x:f>
      </x:c>
      <x:c r="F709" s="99"/>
      <x:c r="G709" s="99"/>
      <x:c r="H709" s="99"/>
      <x:c r="I709" s="99"/>
      <x:c r="J709" s="100"/>
      <x:c r="K709" s="100"/>
      <x:c r="L709" s="99" t="str">
        <x:f>IFERROR(VLOOKUP(D709,'DAFTAR AKUN'!$A$5:$H$100,6,FALSE),"")</x:f>
      </x:c>
      <x:c r="M709" s="99"/>
      <x:c r="N709" s="99"/>
      <x:c r="O709" s="99"/>
      <x:c r="P709" s="99"/>
      <x:c r="Q709" s="101" t="str">
        <x:f>IF(B709="","",SUMIF($B$5:$B$1004,B709,$J$5:$J$1004)-SUMIF($B$5:$B$1004,B709,$K$5:$K$1004))</x:f>
      </x:c>
    </x:row>
    <x:row r="710">
      <x:c r="A710" s="98"/>
      <x:c r="B710" s="99"/>
      <x:c r="C710" s="99"/>
      <x:c r="D710" s="99"/>
      <x:c r="E710" s="80" t="str">
        <x:f>IFERROR(VLOOKUP(D710,'DAFTAR AKUN'!$A$5:$H$100,2,FALSE),"")</x:f>
      </x:c>
      <x:c r="F710" s="99"/>
      <x:c r="G710" s="99"/>
      <x:c r="H710" s="99"/>
      <x:c r="I710" s="99"/>
      <x:c r="J710" s="100"/>
      <x:c r="K710" s="100"/>
      <x:c r="L710" s="99" t="str">
        <x:f>IFERROR(VLOOKUP(D710,'DAFTAR AKUN'!$A$5:$H$100,6,FALSE),"")</x:f>
      </x:c>
      <x:c r="M710" s="99"/>
      <x:c r="N710" s="99"/>
      <x:c r="O710" s="99"/>
      <x:c r="P710" s="99"/>
      <x:c r="Q710" s="101" t="str">
        <x:f>IF(B710="","",SUMIF($B$5:$B$1004,B710,$J$5:$J$1004)-SUMIF($B$5:$B$1004,B710,$K$5:$K$1004))</x:f>
      </x:c>
    </x:row>
    <x:row r="711">
      <x:c r="A711" s="98"/>
      <x:c r="B711" s="99"/>
      <x:c r="C711" s="99"/>
      <x:c r="D711" s="99"/>
      <x:c r="E711" s="80" t="str">
        <x:f>IFERROR(VLOOKUP(D711,'DAFTAR AKUN'!$A$5:$H$100,2,FALSE),"")</x:f>
      </x:c>
      <x:c r="F711" s="99"/>
      <x:c r="G711" s="99"/>
      <x:c r="H711" s="99"/>
      <x:c r="I711" s="99"/>
      <x:c r="J711" s="100"/>
      <x:c r="K711" s="100"/>
      <x:c r="L711" s="99" t="str">
        <x:f>IFERROR(VLOOKUP(D711,'DAFTAR AKUN'!$A$5:$H$100,6,FALSE),"")</x:f>
      </x:c>
      <x:c r="M711" s="99"/>
      <x:c r="N711" s="99"/>
      <x:c r="O711" s="99"/>
      <x:c r="P711" s="99"/>
      <x:c r="Q711" s="101" t="str">
        <x:f>IF(B711="","",SUMIF($B$5:$B$1004,B711,$J$5:$J$1004)-SUMIF($B$5:$B$1004,B711,$K$5:$K$1004))</x:f>
      </x:c>
    </x:row>
    <x:row r="712">
      <x:c r="A712" s="98"/>
      <x:c r="B712" s="99"/>
      <x:c r="C712" s="99"/>
      <x:c r="D712" s="99"/>
      <x:c r="E712" s="80" t="str">
        <x:f>IFERROR(VLOOKUP(D712,'DAFTAR AKUN'!$A$5:$H$100,2,FALSE),"")</x:f>
      </x:c>
      <x:c r="F712" s="99"/>
      <x:c r="G712" s="99"/>
      <x:c r="H712" s="99"/>
      <x:c r="I712" s="99"/>
      <x:c r="J712" s="100"/>
      <x:c r="K712" s="100"/>
      <x:c r="L712" s="99" t="str">
        <x:f>IFERROR(VLOOKUP(D712,'DAFTAR AKUN'!$A$5:$H$100,6,FALSE),"")</x:f>
      </x:c>
      <x:c r="M712" s="99"/>
      <x:c r="N712" s="99"/>
      <x:c r="O712" s="99"/>
      <x:c r="P712" s="99"/>
      <x:c r="Q712" s="101" t="str">
        <x:f>IF(B712="","",SUMIF($B$5:$B$1004,B712,$J$5:$J$1004)-SUMIF($B$5:$B$1004,B712,$K$5:$K$1004))</x:f>
      </x:c>
    </x:row>
    <x:row r="713">
      <x:c r="A713" s="98"/>
      <x:c r="B713" s="99"/>
      <x:c r="C713" s="99"/>
      <x:c r="D713" s="99"/>
      <x:c r="E713" s="80" t="str">
        <x:f>IFERROR(VLOOKUP(D713,'DAFTAR AKUN'!$A$5:$H$100,2,FALSE),"")</x:f>
      </x:c>
      <x:c r="F713" s="99"/>
      <x:c r="G713" s="99"/>
      <x:c r="H713" s="99"/>
      <x:c r="I713" s="99"/>
      <x:c r="J713" s="100"/>
      <x:c r="K713" s="100"/>
      <x:c r="L713" s="99" t="str">
        <x:f>IFERROR(VLOOKUP(D713,'DAFTAR AKUN'!$A$5:$H$100,6,FALSE),"")</x:f>
      </x:c>
      <x:c r="M713" s="99"/>
      <x:c r="N713" s="99"/>
      <x:c r="O713" s="99"/>
      <x:c r="P713" s="99"/>
      <x:c r="Q713" s="101" t="str">
        <x:f>IF(B713="","",SUMIF($B$5:$B$1004,B713,$J$5:$J$1004)-SUMIF($B$5:$B$1004,B713,$K$5:$K$1004))</x:f>
      </x:c>
    </x:row>
    <x:row r="714">
      <x:c r="A714" s="98"/>
      <x:c r="B714" s="99"/>
      <x:c r="C714" s="99"/>
      <x:c r="D714" s="99"/>
      <x:c r="E714" s="80" t="str">
        <x:f>IFERROR(VLOOKUP(D714,'DAFTAR AKUN'!$A$5:$H$100,2,FALSE),"")</x:f>
      </x:c>
      <x:c r="F714" s="99"/>
      <x:c r="G714" s="99"/>
      <x:c r="H714" s="99"/>
      <x:c r="I714" s="99"/>
      <x:c r="J714" s="100"/>
      <x:c r="K714" s="100"/>
      <x:c r="L714" s="99" t="str">
        <x:f>IFERROR(VLOOKUP(D714,'DAFTAR AKUN'!$A$5:$H$100,6,FALSE),"")</x:f>
      </x:c>
      <x:c r="M714" s="99"/>
      <x:c r="N714" s="99"/>
      <x:c r="O714" s="99"/>
      <x:c r="P714" s="99"/>
      <x:c r="Q714" s="101" t="str">
        <x:f>IF(B714="","",SUMIF($B$5:$B$1004,B714,$J$5:$J$1004)-SUMIF($B$5:$B$1004,B714,$K$5:$K$1004))</x:f>
      </x:c>
    </x:row>
    <x:row r="715">
      <x:c r="A715" s="98"/>
      <x:c r="B715" s="99"/>
      <x:c r="C715" s="99"/>
      <x:c r="D715" s="99"/>
      <x:c r="E715" s="80" t="str">
        <x:f>IFERROR(VLOOKUP(D715,'DAFTAR AKUN'!$A$5:$H$100,2,FALSE),"")</x:f>
      </x:c>
      <x:c r="F715" s="99"/>
      <x:c r="G715" s="99"/>
      <x:c r="H715" s="99"/>
      <x:c r="I715" s="99"/>
      <x:c r="J715" s="100"/>
      <x:c r="K715" s="100"/>
      <x:c r="L715" s="99" t="str">
        <x:f>IFERROR(VLOOKUP(D715,'DAFTAR AKUN'!$A$5:$H$100,6,FALSE),"")</x:f>
      </x:c>
      <x:c r="M715" s="99"/>
      <x:c r="N715" s="99"/>
      <x:c r="O715" s="99"/>
      <x:c r="P715" s="99"/>
      <x:c r="Q715" s="101" t="str">
        <x:f>IF(B715="","",SUMIF($B$5:$B$1004,B715,$J$5:$J$1004)-SUMIF($B$5:$B$1004,B715,$K$5:$K$1004))</x:f>
      </x:c>
    </x:row>
    <x:row r="716">
      <x:c r="A716" s="98"/>
      <x:c r="B716" s="99"/>
      <x:c r="C716" s="99"/>
      <x:c r="D716" s="99"/>
      <x:c r="E716" s="80" t="str">
        <x:f>IFERROR(VLOOKUP(D716,'DAFTAR AKUN'!$A$5:$H$100,2,FALSE),"")</x:f>
      </x:c>
      <x:c r="F716" s="99"/>
      <x:c r="G716" s="99"/>
      <x:c r="H716" s="99"/>
      <x:c r="I716" s="99"/>
      <x:c r="J716" s="100"/>
      <x:c r="K716" s="100"/>
      <x:c r="L716" s="99" t="str">
        <x:f>IFERROR(VLOOKUP(D716,'DAFTAR AKUN'!$A$5:$H$100,6,FALSE),"")</x:f>
      </x:c>
      <x:c r="M716" s="99"/>
      <x:c r="N716" s="99"/>
      <x:c r="O716" s="99"/>
      <x:c r="P716" s="99"/>
      <x:c r="Q716" s="101" t="str">
        <x:f>IF(B716="","",SUMIF($B$5:$B$1004,B716,$J$5:$J$1004)-SUMIF($B$5:$B$1004,B716,$K$5:$K$1004))</x:f>
      </x:c>
    </x:row>
    <x:row r="717">
      <x:c r="A717" s="98"/>
      <x:c r="B717" s="99"/>
      <x:c r="C717" s="99"/>
      <x:c r="D717" s="99"/>
      <x:c r="E717" s="80" t="str">
        <x:f>IFERROR(VLOOKUP(D717,'DAFTAR AKUN'!$A$5:$H$100,2,FALSE),"")</x:f>
      </x:c>
      <x:c r="F717" s="99"/>
      <x:c r="G717" s="99"/>
      <x:c r="H717" s="99"/>
      <x:c r="I717" s="99"/>
      <x:c r="J717" s="100"/>
      <x:c r="K717" s="100"/>
      <x:c r="L717" s="99" t="str">
        <x:f>IFERROR(VLOOKUP(D717,'DAFTAR AKUN'!$A$5:$H$100,6,FALSE),"")</x:f>
      </x:c>
      <x:c r="M717" s="99"/>
      <x:c r="N717" s="99"/>
      <x:c r="O717" s="99"/>
      <x:c r="P717" s="99"/>
      <x:c r="Q717" s="101" t="str">
        <x:f>IF(B717="","",SUMIF($B$5:$B$1004,B717,$J$5:$J$1004)-SUMIF($B$5:$B$1004,B717,$K$5:$K$1004))</x:f>
      </x:c>
    </x:row>
    <x:row r="718">
      <x:c r="A718" s="98"/>
      <x:c r="B718" s="99"/>
      <x:c r="C718" s="99"/>
      <x:c r="D718" s="99"/>
      <x:c r="E718" s="80" t="str">
        <x:f>IFERROR(VLOOKUP(D718,'DAFTAR AKUN'!$A$5:$H$100,2,FALSE),"")</x:f>
      </x:c>
      <x:c r="F718" s="99"/>
      <x:c r="G718" s="99"/>
      <x:c r="H718" s="99"/>
      <x:c r="I718" s="99"/>
      <x:c r="J718" s="100"/>
      <x:c r="K718" s="100"/>
      <x:c r="L718" s="99" t="str">
        <x:f>IFERROR(VLOOKUP(D718,'DAFTAR AKUN'!$A$5:$H$100,6,FALSE),"")</x:f>
      </x:c>
      <x:c r="M718" s="99"/>
      <x:c r="N718" s="99"/>
      <x:c r="O718" s="99"/>
      <x:c r="P718" s="99"/>
      <x:c r="Q718" s="101" t="str">
        <x:f>IF(B718="","",SUMIF($B$5:$B$1004,B718,$J$5:$J$1004)-SUMIF($B$5:$B$1004,B718,$K$5:$K$1004))</x:f>
      </x:c>
    </x:row>
    <x:row r="719">
      <x:c r="A719" s="98"/>
      <x:c r="B719" s="99"/>
      <x:c r="C719" s="99"/>
      <x:c r="D719" s="99"/>
      <x:c r="E719" s="80" t="str">
        <x:f>IFERROR(VLOOKUP(D719,'DAFTAR AKUN'!$A$5:$H$100,2,FALSE),"")</x:f>
      </x:c>
      <x:c r="F719" s="99"/>
      <x:c r="G719" s="99"/>
      <x:c r="H719" s="99"/>
      <x:c r="I719" s="99"/>
      <x:c r="J719" s="100"/>
      <x:c r="K719" s="100"/>
      <x:c r="L719" s="99" t="str">
        <x:f>IFERROR(VLOOKUP(D719,'DAFTAR AKUN'!$A$5:$H$100,6,FALSE),"")</x:f>
      </x:c>
      <x:c r="M719" s="99"/>
      <x:c r="N719" s="99"/>
      <x:c r="O719" s="99"/>
      <x:c r="P719" s="99"/>
      <x:c r="Q719" s="101" t="str">
        <x:f>IF(B719="","",SUMIF($B$5:$B$1004,B719,$J$5:$J$1004)-SUMIF($B$5:$B$1004,B719,$K$5:$K$1004))</x:f>
      </x:c>
    </x:row>
    <x:row r="720">
      <x:c r="A720" s="98"/>
      <x:c r="B720" s="99"/>
      <x:c r="C720" s="99"/>
      <x:c r="D720" s="99"/>
      <x:c r="E720" s="80" t="str">
        <x:f>IFERROR(VLOOKUP(D720,'DAFTAR AKUN'!$A$5:$H$100,2,FALSE),"")</x:f>
      </x:c>
      <x:c r="F720" s="99"/>
      <x:c r="G720" s="99"/>
      <x:c r="H720" s="99"/>
      <x:c r="I720" s="99"/>
      <x:c r="J720" s="100"/>
      <x:c r="K720" s="100"/>
      <x:c r="L720" s="99" t="str">
        <x:f>IFERROR(VLOOKUP(D720,'DAFTAR AKUN'!$A$5:$H$100,6,FALSE),"")</x:f>
      </x:c>
      <x:c r="M720" s="99"/>
      <x:c r="N720" s="99"/>
      <x:c r="O720" s="99"/>
      <x:c r="P720" s="99"/>
      <x:c r="Q720" s="101" t="str">
        <x:f>IF(B720="","",SUMIF($B$5:$B$1004,B720,$J$5:$J$1004)-SUMIF($B$5:$B$1004,B720,$K$5:$K$1004))</x:f>
      </x:c>
    </x:row>
    <x:row r="721">
      <x:c r="A721" s="98"/>
      <x:c r="B721" s="99"/>
      <x:c r="C721" s="99"/>
      <x:c r="D721" s="99"/>
      <x:c r="E721" s="80" t="str">
        <x:f>IFERROR(VLOOKUP(D721,'DAFTAR AKUN'!$A$5:$H$100,2,FALSE),"")</x:f>
      </x:c>
      <x:c r="F721" s="99"/>
      <x:c r="G721" s="99"/>
      <x:c r="H721" s="99"/>
      <x:c r="I721" s="99"/>
      <x:c r="J721" s="100"/>
      <x:c r="K721" s="100"/>
      <x:c r="L721" s="99" t="str">
        <x:f>IFERROR(VLOOKUP(D721,'DAFTAR AKUN'!$A$5:$H$100,6,FALSE),"")</x:f>
      </x:c>
      <x:c r="M721" s="99"/>
      <x:c r="N721" s="99"/>
      <x:c r="O721" s="99"/>
      <x:c r="P721" s="99"/>
      <x:c r="Q721" s="101" t="str">
        <x:f>IF(B721="","",SUMIF($B$5:$B$1004,B721,$J$5:$J$1004)-SUMIF($B$5:$B$1004,B721,$K$5:$K$1004))</x:f>
      </x:c>
    </x:row>
    <x:row r="722">
      <x:c r="A722" s="98"/>
      <x:c r="B722" s="99"/>
      <x:c r="C722" s="99"/>
      <x:c r="D722" s="99"/>
      <x:c r="E722" s="80" t="str">
        <x:f>IFERROR(VLOOKUP(D722,'DAFTAR AKUN'!$A$5:$H$100,2,FALSE),"")</x:f>
      </x:c>
      <x:c r="F722" s="99"/>
      <x:c r="G722" s="99"/>
      <x:c r="H722" s="99"/>
      <x:c r="I722" s="99"/>
      <x:c r="J722" s="100"/>
      <x:c r="K722" s="100"/>
      <x:c r="L722" s="99" t="str">
        <x:f>IFERROR(VLOOKUP(D722,'DAFTAR AKUN'!$A$5:$H$100,6,FALSE),"")</x:f>
      </x:c>
      <x:c r="M722" s="99"/>
      <x:c r="N722" s="99"/>
      <x:c r="O722" s="99"/>
      <x:c r="P722" s="99"/>
      <x:c r="Q722" s="101" t="str">
        <x:f>IF(B722="","",SUMIF($B$5:$B$1004,B722,$J$5:$J$1004)-SUMIF($B$5:$B$1004,B722,$K$5:$K$1004))</x:f>
      </x:c>
    </x:row>
    <x:row r="723">
      <x:c r="A723" s="98"/>
      <x:c r="B723" s="99"/>
      <x:c r="C723" s="99"/>
      <x:c r="D723" s="99"/>
      <x:c r="E723" s="80" t="str">
        <x:f>IFERROR(VLOOKUP(D723,'DAFTAR AKUN'!$A$5:$H$100,2,FALSE),"")</x:f>
      </x:c>
      <x:c r="F723" s="99"/>
      <x:c r="G723" s="99"/>
      <x:c r="H723" s="99"/>
      <x:c r="I723" s="99"/>
      <x:c r="J723" s="100"/>
      <x:c r="K723" s="100"/>
      <x:c r="L723" s="99" t="str">
        <x:f>IFERROR(VLOOKUP(D723,'DAFTAR AKUN'!$A$5:$H$100,6,FALSE),"")</x:f>
      </x:c>
      <x:c r="M723" s="99"/>
      <x:c r="N723" s="99"/>
      <x:c r="O723" s="99"/>
      <x:c r="P723" s="99"/>
      <x:c r="Q723" s="101" t="str">
        <x:f>IF(B723="","",SUMIF($B$5:$B$1004,B723,$J$5:$J$1004)-SUMIF($B$5:$B$1004,B723,$K$5:$K$1004))</x:f>
      </x:c>
    </x:row>
    <x:row r="724">
      <x:c r="A724" s="98"/>
      <x:c r="B724" s="99"/>
      <x:c r="C724" s="99"/>
      <x:c r="D724" s="99"/>
      <x:c r="E724" s="80" t="str">
        <x:f>IFERROR(VLOOKUP(D724,'DAFTAR AKUN'!$A$5:$H$100,2,FALSE),"")</x:f>
      </x:c>
      <x:c r="F724" s="99"/>
      <x:c r="G724" s="99"/>
      <x:c r="H724" s="99"/>
      <x:c r="I724" s="99"/>
      <x:c r="J724" s="100"/>
      <x:c r="K724" s="100"/>
      <x:c r="L724" s="99" t="str">
        <x:f>IFERROR(VLOOKUP(D724,'DAFTAR AKUN'!$A$5:$H$100,6,FALSE),"")</x:f>
      </x:c>
      <x:c r="M724" s="99"/>
      <x:c r="N724" s="99"/>
      <x:c r="O724" s="99"/>
      <x:c r="P724" s="99"/>
      <x:c r="Q724" s="101" t="str">
        <x:f>IF(B724="","",SUMIF($B$5:$B$1004,B724,$J$5:$J$1004)-SUMIF($B$5:$B$1004,B724,$K$5:$K$1004))</x:f>
      </x:c>
    </x:row>
    <x:row r="725">
      <x:c r="A725" s="98"/>
      <x:c r="B725" s="99"/>
      <x:c r="C725" s="99"/>
      <x:c r="D725" s="99"/>
      <x:c r="E725" s="80" t="str">
        <x:f>IFERROR(VLOOKUP(D725,'DAFTAR AKUN'!$A$5:$H$100,2,FALSE),"")</x:f>
      </x:c>
      <x:c r="F725" s="99"/>
      <x:c r="G725" s="99"/>
      <x:c r="H725" s="99"/>
      <x:c r="I725" s="99"/>
      <x:c r="J725" s="100"/>
      <x:c r="K725" s="100"/>
      <x:c r="L725" s="99" t="str">
        <x:f>IFERROR(VLOOKUP(D725,'DAFTAR AKUN'!$A$5:$H$100,6,FALSE),"")</x:f>
      </x:c>
      <x:c r="M725" s="99"/>
      <x:c r="N725" s="99"/>
      <x:c r="O725" s="99"/>
      <x:c r="P725" s="99"/>
      <x:c r="Q725" s="101" t="str">
        <x:f>IF(B725="","",SUMIF($B$5:$B$1004,B725,$J$5:$J$1004)-SUMIF($B$5:$B$1004,B725,$K$5:$K$1004))</x:f>
      </x:c>
    </x:row>
    <x:row r="726">
      <x:c r="A726" s="98"/>
      <x:c r="B726" s="99"/>
      <x:c r="C726" s="99"/>
      <x:c r="D726" s="99"/>
      <x:c r="E726" s="80" t="str">
        <x:f>IFERROR(VLOOKUP(D726,'DAFTAR AKUN'!$A$5:$H$100,2,FALSE),"")</x:f>
      </x:c>
      <x:c r="F726" s="99"/>
      <x:c r="G726" s="99"/>
      <x:c r="H726" s="99"/>
      <x:c r="I726" s="99"/>
      <x:c r="J726" s="100"/>
      <x:c r="K726" s="100"/>
      <x:c r="L726" s="99" t="str">
        <x:f>IFERROR(VLOOKUP(D726,'DAFTAR AKUN'!$A$5:$H$100,6,FALSE),"")</x:f>
      </x:c>
      <x:c r="M726" s="99"/>
      <x:c r="N726" s="99"/>
      <x:c r="O726" s="99"/>
      <x:c r="P726" s="99"/>
      <x:c r="Q726" s="101" t="str">
        <x:f>IF(B726="","",SUMIF($B$5:$B$1004,B726,$J$5:$J$1004)-SUMIF($B$5:$B$1004,B726,$K$5:$K$1004))</x:f>
      </x:c>
    </x:row>
    <x:row r="727">
      <x:c r="A727" s="98"/>
      <x:c r="B727" s="99"/>
      <x:c r="C727" s="99"/>
      <x:c r="D727" s="99"/>
      <x:c r="E727" s="80" t="str">
        <x:f>IFERROR(VLOOKUP(D727,'DAFTAR AKUN'!$A$5:$H$100,2,FALSE),"")</x:f>
      </x:c>
      <x:c r="F727" s="99"/>
      <x:c r="G727" s="99"/>
      <x:c r="H727" s="99"/>
      <x:c r="I727" s="99"/>
      <x:c r="J727" s="100"/>
      <x:c r="K727" s="100"/>
      <x:c r="L727" s="99" t="str">
        <x:f>IFERROR(VLOOKUP(D727,'DAFTAR AKUN'!$A$5:$H$100,6,FALSE),"")</x:f>
      </x:c>
      <x:c r="M727" s="99"/>
      <x:c r="N727" s="99"/>
      <x:c r="O727" s="99"/>
      <x:c r="P727" s="99"/>
      <x:c r="Q727" s="101" t="str">
        <x:f>IF(B727="","",SUMIF($B$5:$B$1004,B727,$J$5:$J$1004)-SUMIF($B$5:$B$1004,B727,$K$5:$K$1004))</x:f>
      </x:c>
    </x:row>
    <x:row r="728">
      <x:c r="A728" s="98"/>
      <x:c r="B728" s="99"/>
      <x:c r="C728" s="99"/>
      <x:c r="D728" s="99"/>
      <x:c r="E728" s="80" t="str">
        <x:f>IFERROR(VLOOKUP(D728,'DAFTAR AKUN'!$A$5:$H$100,2,FALSE),"")</x:f>
      </x:c>
      <x:c r="F728" s="99"/>
      <x:c r="G728" s="99"/>
      <x:c r="H728" s="99"/>
      <x:c r="I728" s="99"/>
      <x:c r="J728" s="100"/>
      <x:c r="K728" s="100"/>
      <x:c r="L728" s="99" t="str">
        <x:f>IFERROR(VLOOKUP(D728,'DAFTAR AKUN'!$A$5:$H$100,6,FALSE),"")</x:f>
      </x:c>
      <x:c r="M728" s="99"/>
      <x:c r="N728" s="99"/>
      <x:c r="O728" s="99"/>
      <x:c r="P728" s="99"/>
      <x:c r="Q728" s="101" t="str">
        <x:f>IF(B728="","",SUMIF($B$5:$B$1004,B728,$J$5:$J$1004)-SUMIF($B$5:$B$1004,B728,$K$5:$K$1004))</x:f>
      </x:c>
    </x:row>
    <x:row r="729">
      <x:c r="A729" s="98"/>
      <x:c r="B729" s="99"/>
      <x:c r="C729" s="99"/>
      <x:c r="D729" s="99"/>
      <x:c r="E729" s="80" t="str">
        <x:f>IFERROR(VLOOKUP(D729,'DAFTAR AKUN'!$A$5:$H$100,2,FALSE),"")</x:f>
      </x:c>
      <x:c r="F729" s="99"/>
      <x:c r="G729" s="99"/>
      <x:c r="H729" s="99"/>
      <x:c r="I729" s="99"/>
      <x:c r="J729" s="100"/>
      <x:c r="K729" s="100"/>
      <x:c r="L729" s="99" t="str">
        <x:f>IFERROR(VLOOKUP(D729,'DAFTAR AKUN'!$A$5:$H$100,6,FALSE),"")</x:f>
      </x:c>
      <x:c r="M729" s="99"/>
      <x:c r="N729" s="99"/>
      <x:c r="O729" s="99"/>
      <x:c r="P729" s="99"/>
      <x:c r="Q729" s="101" t="str">
        <x:f>IF(B729="","",SUMIF($B$5:$B$1004,B729,$J$5:$J$1004)-SUMIF($B$5:$B$1004,B729,$K$5:$K$1004))</x:f>
      </x:c>
    </x:row>
    <x:row r="730">
      <x:c r="A730" s="98"/>
      <x:c r="B730" s="99"/>
      <x:c r="C730" s="99"/>
      <x:c r="D730" s="99"/>
      <x:c r="E730" s="80" t="str">
        <x:f>IFERROR(VLOOKUP(D730,'DAFTAR AKUN'!$A$5:$H$100,2,FALSE),"")</x:f>
      </x:c>
      <x:c r="F730" s="99"/>
      <x:c r="G730" s="99"/>
      <x:c r="H730" s="99"/>
      <x:c r="I730" s="99"/>
      <x:c r="J730" s="100"/>
      <x:c r="K730" s="100"/>
      <x:c r="L730" s="99" t="str">
        <x:f>IFERROR(VLOOKUP(D730,'DAFTAR AKUN'!$A$5:$H$100,6,FALSE),"")</x:f>
      </x:c>
      <x:c r="M730" s="99"/>
      <x:c r="N730" s="99"/>
      <x:c r="O730" s="99"/>
      <x:c r="P730" s="99"/>
      <x:c r="Q730" s="101" t="str">
        <x:f>IF(B730="","",SUMIF($B$5:$B$1004,B730,$J$5:$J$1004)-SUMIF($B$5:$B$1004,B730,$K$5:$K$1004))</x:f>
      </x:c>
    </x:row>
    <x:row r="731">
      <x:c r="A731" s="98"/>
      <x:c r="B731" s="99"/>
      <x:c r="C731" s="99"/>
      <x:c r="D731" s="99"/>
      <x:c r="E731" s="80" t="str">
        <x:f>IFERROR(VLOOKUP(D731,'DAFTAR AKUN'!$A$5:$H$100,2,FALSE),"")</x:f>
      </x:c>
      <x:c r="F731" s="99"/>
      <x:c r="G731" s="99"/>
      <x:c r="H731" s="99"/>
      <x:c r="I731" s="99"/>
      <x:c r="J731" s="100"/>
      <x:c r="K731" s="100"/>
      <x:c r="L731" s="99" t="str">
        <x:f>IFERROR(VLOOKUP(D731,'DAFTAR AKUN'!$A$5:$H$100,6,FALSE),"")</x:f>
      </x:c>
      <x:c r="M731" s="99"/>
      <x:c r="N731" s="99"/>
      <x:c r="O731" s="99"/>
      <x:c r="P731" s="99"/>
      <x:c r="Q731" s="101" t="str">
        <x:f>IF(B731="","",SUMIF($B$5:$B$1004,B731,$J$5:$J$1004)-SUMIF($B$5:$B$1004,B731,$K$5:$K$1004))</x:f>
      </x:c>
    </x:row>
    <x:row r="732">
      <x:c r="A732" s="98"/>
      <x:c r="B732" s="99"/>
      <x:c r="C732" s="99"/>
      <x:c r="D732" s="99"/>
      <x:c r="E732" s="80" t="str">
        <x:f>IFERROR(VLOOKUP(D732,'DAFTAR AKUN'!$A$5:$H$100,2,FALSE),"")</x:f>
      </x:c>
      <x:c r="F732" s="99"/>
      <x:c r="G732" s="99"/>
      <x:c r="H732" s="99"/>
      <x:c r="I732" s="99"/>
      <x:c r="J732" s="100"/>
      <x:c r="K732" s="100"/>
      <x:c r="L732" s="99" t="str">
        <x:f>IFERROR(VLOOKUP(D732,'DAFTAR AKUN'!$A$5:$H$100,6,FALSE),"")</x:f>
      </x:c>
      <x:c r="M732" s="99"/>
      <x:c r="N732" s="99"/>
      <x:c r="O732" s="99"/>
      <x:c r="P732" s="99"/>
      <x:c r="Q732" s="101" t="str">
        <x:f>IF(B732="","",SUMIF($B$5:$B$1004,B732,$J$5:$J$1004)-SUMIF($B$5:$B$1004,B732,$K$5:$K$1004))</x:f>
      </x:c>
    </x:row>
    <x:row r="733">
      <x:c r="A733" s="98"/>
      <x:c r="B733" s="99"/>
      <x:c r="C733" s="99"/>
      <x:c r="D733" s="99"/>
      <x:c r="E733" s="80" t="str">
        <x:f>IFERROR(VLOOKUP(D733,'DAFTAR AKUN'!$A$5:$H$100,2,FALSE),"")</x:f>
      </x:c>
      <x:c r="F733" s="99"/>
      <x:c r="G733" s="99"/>
      <x:c r="H733" s="99"/>
      <x:c r="I733" s="99"/>
      <x:c r="J733" s="100"/>
      <x:c r="K733" s="100"/>
      <x:c r="L733" s="99" t="str">
        <x:f>IFERROR(VLOOKUP(D733,'DAFTAR AKUN'!$A$5:$H$100,6,FALSE),"")</x:f>
      </x:c>
      <x:c r="M733" s="99"/>
      <x:c r="N733" s="99"/>
      <x:c r="O733" s="99"/>
      <x:c r="P733" s="99"/>
      <x:c r="Q733" s="101" t="str">
        <x:f>IF(B733="","",SUMIF($B$5:$B$1004,B733,$J$5:$J$1004)-SUMIF($B$5:$B$1004,B733,$K$5:$K$1004))</x:f>
      </x:c>
    </x:row>
    <x:row r="734">
      <x:c r="A734" s="98"/>
      <x:c r="B734" s="99"/>
      <x:c r="C734" s="99"/>
      <x:c r="D734" s="99"/>
      <x:c r="E734" s="80" t="str">
        <x:f>IFERROR(VLOOKUP(D734,'DAFTAR AKUN'!$A$5:$H$100,2,FALSE),"")</x:f>
      </x:c>
      <x:c r="F734" s="99"/>
      <x:c r="G734" s="99"/>
      <x:c r="H734" s="99"/>
      <x:c r="I734" s="99"/>
      <x:c r="J734" s="100"/>
      <x:c r="K734" s="100"/>
      <x:c r="L734" s="99" t="str">
        <x:f>IFERROR(VLOOKUP(D734,'DAFTAR AKUN'!$A$5:$H$100,6,FALSE),"")</x:f>
      </x:c>
      <x:c r="M734" s="99"/>
      <x:c r="N734" s="99"/>
      <x:c r="O734" s="99"/>
      <x:c r="P734" s="99"/>
      <x:c r="Q734" s="101" t="str">
        <x:f>IF(B734="","",SUMIF($B$5:$B$1004,B734,$J$5:$J$1004)-SUMIF($B$5:$B$1004,B734,$K$5:$K$1004))</x:f>
      </x:c>
    </x:row>
    <x:row r="735">
      <x:c r="A735" s="98"/>
      <x:c r="B735" s="99"/>
      <x:c r="C735" s="99"/>
      <x:c r="D735" s="99"/>
      <x:c r="E735" s="80" t="str">
        <x:f>IFERROR(VLOOKUP(D735,'DAFTAR AKUN'!$A$5:$H$100,2,FALSE),"")</x:f>
      </x:c>
      <x:c r="F735" s="99"/>
      <x:c r="G735" s="99"/>
      <x:c r="H735" s="99"/>
      <x:c r="I735" s="99"/>
      <x:c r="J735" s="100"/>
      <x:c r="K735" s="100"/>
      <x:c r="L735" s="99" t="str">
        <x:f>IFERROR(VLOOKUP(D735,'DAFTAR AKUN'!$A$5:$H$100,6,FALSE),"")</x:f>
      </x:c>
      <x:c r="M735" s="99"/>
      <x:c r="N735" s="99"/>
      <x:c r="O735" s="99"/>
      <x:c r="P735" s="99"/>
      <x:c r="Q735" s="101" t="str">
        <x:f>IF(B735="","",SUMIF($B$5:$B$1004,B735,$J$5:$J$1004)-SUMIF($B$5:$B$1004,B735,$K$5:$K$1004))</x:f>
      </x:c>
    </x:row>
    <x:row r="736">
      <x:c r="A736" s="98"/>
      <x:c r="B736" s="99"/>
      <x:c r="C736" s="99"/>
      <x:c r="D736" s="99"/>
      <x:c r="E736" s="80" t="str">
        <x:f>IFERROR(VLOOKUP(D736,'DAFTAR AKUN'!$A$5:$H$100,2,FALSE),"")</x:f>
      </x:c>
      <x:c r="F736" s="99"/>
      <x:c r="G736" s="99"/>
      <x:c r="H736" s="99"/>
      <x:c r="I736" s="99"/>
      <x:c r="J736" s="100"/>
      <x:c r="K736" s="100"/>
      <x:c r="L736" s="99" t="str">
        <x:f>IFERROR(VLOOKUP(D736,'DAFTAR AKUN'!$A$5:$H$100,6,FALSE),"")</x:f>
      </x:c>
      <x:c r="M736" s="99"/>
      <x:c r="N736" s="99"/>
      <x:c r="O736" s="99"/>
      <x:c r="P736" s="99"/>
      <x:c r="Q736" s="101" t="str">
        <x:f>IF(B736="","",SUMIF($B$5:$B$1004,B736,$J$5:$J$1004)-SUMIF($B$5:$B$1004,B736,$K$5:$K$1004))</x:f>
      </x:c>
    </x:row>
    <x:row r="737">
      <x:c r="A737" s="98"/>
      <x:c r="B737" s="99"/>
      <x:c r="C737" s="99"/>
      <x:c r="D737" s="99"/>
      <x:c r="E737" s="80" t="str">
        <x:f>IFERROR(VLOOKUP(D737,'DAFTAR AKUN'!$A$5:$H$100,2,FALSE),"")</x:f>
      </x:c>
      <x:c r="F737" s="99"/>
      <x:c r="G737" s="99"/>
      <x:c r="H737" s="99"/>
      <x:c r="I737" s="99"/>
      <x:c r="J737" s="100"/>
      <x:c r="K737" s="100"/>
      <x:c r="L737" s="99" t="str">
        <x:f>IFERROR(VLOOKUP(D737,'DAFTAR AKUN'!$A$5:$H$100,6,FALSE),"")</x:f>
      </x:c>
      <x:c r="M737" s="99"/>
      <x:c r="N737" s="99"/>
      <x:c r="O737" s="99"/>
      <x:c r="P737" s="99"/>
      <x:c r="Q737" s="101" t="str">
        <x:f>IF(B737="","",SUMIF($B$5:$B$1004,B737,$J$5:$J$1004)-SUMIF($B$5:$B$1004,B737,$K$5:$K$1004))</x:f>
      </x:c>
    </x:row>
    <x:row r="738">
      <x:c r="A738" s="98"/>
      <x:c r="B738" s="99"/>
      <x:c r="C738" s="99"/>
      <x:c r="D738" s="99"/>
      <x:c r="E738" s="80" t="str">
        <x:f>IFERROR(VLOOKUP(D738,'DAFTAR AKUN'!$A$5:$H$100,2,FALSE),"")</x:f>
      </x:c>
      <x:c r="F738" s="99"/>
      <x:c r="G738" s="99"/>
      <x:c r="H738" s="99"/>
      <x:c r="I738" s="99"/>
      <x:c r="J738" s="100"/>
      <x:c r="K738" s="100"/>
      <x:c r="L738" s="99" t="str">
        <x:f>IFERROR(VLOOKUP(D738,'DAFTAR AKUN'!$A$5:$H$100,6,FALSE),"")</x:f>
      </x:c>
      <x:c r="M738" s="99"/>
      <x:c r="N738" s="99"/>
      <x:c r="O738" s="99"/>
      <x:c r="P738" s="99"/>
      <x:c r="Q738" s="101" t="str">
        <x:f>IF(B738="","",SUMIF($B$5:$B$1004,B738,$J$5:$J$1004)-SUMIF($B$5:$B$1004,B738,$K$5:$K$1004))</x:f>
      </x:c>
    </x:row>
    <x:row r="739">
      <x:c r="A739" s="98"/>
      <x:c r="B739" s="99"/>
      <x:c r="C739" s="99"/>
      <x:c r="D739" s="99"/>
      <x:c r="E739" s="80" t="str">
        <x:f>IFERROR(VLOOKUP(D739,'DAFTAR AKUN'!$A$5:$H$100,2,FALSE),"")</x:f>
      </x:c>
      <x:c r="F739" s="99"/>
      <x:c r="G739" s="99"/>
      <x:c r="H739" s="99"/>
      <x:c r="I739" s="99"/>
      <x:c r="J739" s="100"/>
      <x:c r="K739" s="100"/>
      <x:c r="L739" s="99" t="str">
        <x:f>IFERROR(VLOOKUP(D739,'DAFTAR AKUN'!$A$5:$H$100,6,FALSE),"")</x:f>
      </x:c>
      <x:c r="M739" s="99"/>
      <x:c r="N739" s="99"/>
      <x:c r="O739" s="99"/>
      <x:c r="P739" s="99"/>
      <x:c r="Q739" s="101" t="str">
        <x:f>IF(B739="","",SUMIF($B$5:$B$1004,B739,$J$5:$J$1004)-SUMIF($B$5:$B$1004,B739,$K$5:$K$1004))</x:f>
      </x:c>
    </x:row>
    <x:row r="740">
      <x:c r="A740" s="98"/>
      <x:c r="B740" s="99"/>
      <x:c r="C740" s="99"/>
      <x:c r="D740" s="99"/>
      <x:c r="E740" s="80" t="str">
        <x:f>IFERROR(VLOOKUP(D740,'DAFTAR AKUN'!$A$5:$H$100,2,FALSE),"")</x:f>
      </x:c>
      <x:c r="F740" s="99"/>
      <x:c r="G740" s="99"/>
      <x:c r="H740" s="99"/>
      <x:c r="I740" s="99"/>
      <x:c r="J740" s="100"/>
      <x:c r="K740" s="100"/>
      <x:c r="L740" s="99" t="str">
        <x:f>IFERROR(VLOOKUP(D740,'DAFTAR AKUN'!$A$5:$H$100,6,FALSE),"")</x:f>
      </x:c>
      <x:c r="M740" s="99"/>
      <x:c r="N740" s="99"/>
      <x:c r="O740" s="99"/>
      <x:c r="P740" s="99"/>
      <x:c r="Q740" s="101" t="str">
        <x:f>IF(B740="","",SUMIF($B$5:$B$1004,B740,$J$5:$J$1004)-SUMIF($B$5:$B$1004,B740,$K$5:$K$1004))</x:f>
      </x:c>
    </x:row>
    <x:row r="741">
      <x:c r="A741" s="98"/>
      <x:c r="B741" s="99"/>
      <x:c r="C741" s="99"/>
      <x:c r="D741" s="99"/>
      <x:c r="E741" s="80" t="str">
        <x:f>IFERROR(VLOOKUP(D741,'DAFTAR AKUN'!$A$5:$H$100,2,FALSE),"")</x:f>
      </x:c>
      <x:c r="F741" s="99"/>
      <x:c r="G741" s="99"/>
      <x:c r="H741" s="99"/>
      <x:c r="I741" s="99"/>
      <x:c r="J741" s="100"/>
      <x:c r="K741" s="100"/>
      <x:c r="L741" s="99" t="str">
        <x:f>IFERROR(VLOOKUP(D741,'DAFTAR AKUN'!$A$5:$H$100,6,FALSE),"")</x:f>
      </x:c>
      <x:c r="M741" s="99"/>
      <x:c r="N741" s="99"/>
      <x:c r="O741" s="99"/>
      <x:c r="P741" s="99"/>
      <x:c r="Q741" s="101" t="str">
        <x:f>IF(B741="","",SUMIF($B$5:$B$1004,B741,$J$5:$J$1004)-SUMIF($B$5:$B$1004,B741,$K$5:$K$1004))</x:f>
      </x:c>
    </x:row>
    <x:row r="742">
      <x:c r="A742" s="98"/>
      <x:c r="B742" s="99"/>
      <x:c r="C742" s="99"/>
      <x:c r="D742" s="99"/>
      <x:c r="E742" s="80" t="str">
        <x:f>IFERROR(VLOOKUP(D742,'DAFTAR AKUN'!$A$5:$H$100,2,FALSE),"")</x:f>
      </x:c>
      <x:c r="F742" s="99"/>
      <x:c r="G742" s="99"/>
      <x:c r="H742" s="99"/>
      <x:c r="I742" s="99"/>
      <x:c r="J742" s="100"/>
      <x:c r="K742" s="100"/>
      <x:c r="L742" s="99" t="str">
        <x:f>IFERROR(VLOOKUP(D742,'DAFTAR AKUN'!$A$5:$H$100,6,FALSE),"")</x:f>
      </x:c>
      <x:c r="M742" s="99"/>
      <x:c r="N742" s="99"/>
      <x:c r="O742" s="99"/>
      <x:c r="P742" s="99"/>
      <x:c r="Q742" s="101" t="str">
        <x:f>IF(B742="","",SUMIF($B$5:$B$1004,B742,$J$5:$J$1004)-SUMIF($B$5:$B$1004,B742,$K$5:$K$1004))</x:f>
      </x:c>
    </x:row>
    <x:row r="743">
      <x:c r="A743" s="98"/>
      <x:c r="B743" s="99"/>
      <x:c r="C743" s="99"/>
      <x:c r="D743" s="99"/>
      <x:c r="E743" s="80" t="str">
        <x:f>IFERROR(VLOOKUP(D743,'DAFTAR AKUN'!$A$5:$H$100,2,FALSE),"")</x:f>
      </x:c>
      <x:c r="F743" s="99"/>
      <x:c r="G743" s="99"/>
      <x:c r="H743" s="99"/>
      <x:c r="I743" s="99"/>
      <x:c r="J743" s="100"/>
      <x:c r="K743" s="100"/>
      <x:c r="L743" s="99" t="str">
        <x:f>IFERROR(VLOOKUP(D743,'DAFTAR AKUN'!$A$5:$H$100,6,FALSE),"")</x:f>
      </x:c>
      <x:c r="M743" s="99"/>
      <x:c r="N743" s="99"/>
      <x:c r="O743" s="99"/>
      <x:c r="P743" s="99"/>
      <x:c r="Q743" s="101" t="str">
        <x:f>IF(B743="","",SUMIF($B$5:$B$1004,B743,$J$5:$J$1004)-SUMIF($B$5:$B$1004,B743,$K$5:$K$1004))</x:f>
      </x:c>
    </x:row>
    <x:row r="744">
      <x:c r="A744" s="98"/>
      <x:c r="B744" s="99"/>
      <x:c r="C744" s="99"/>
      <x:c r="D744" s="99"/>
      <x:c r="E744" s="80" t="str">
        <x:f>IFERROR(VLOOKUP(D744,'DAFTAR AKUN'!$A$5:$H$100,2,FALSE),"")</x:f>
      </x:c>
      <x:c r="F744" s="99"/>
      <x:c r="G744" s="99"/>
      <x:c r="H744" s="99"/>
      <x:c r="I744" s="99"/>
      <x:c r="J744" s="100"/>
      <x:c r="K744" s="100"/>
      <x:c r="L744" s="99" t="str">
        <x:f>IFERROR(VLOOKUP(D744,'DAFTAR AKUN'!$A$5:$H$100,6,FALSE),"")</x:f>
      </x:c>
      <x:c r="M744" s="99"/>
      <x:c r="N744" s="99"/>
      <x:c r="O744" s="99"/>
      <x:c r="P744" s="99"/>
      <x:c r="Q744" s="101" t="str">
        <x:f>IF(B744="","",SUMIF($B$5:$B$1004,B744,$J$5:$J$1004)-SUMIF($B$5:$B$1004,B744,$K$5:$K$1004))</x:f>
      </x:c>
    </x:row>
    <x:row r="745">
      <x:c r="A745" s="98"/>
      <x:c r="B745" s="99"/>
      <x:c r="C745" s="99"/>
      <x:c r="D745" s="99"/>
      <x:c r="E745" s="80" t="str">
        <x:f>IFERROR(VLOOKUP(D745,'DAFTAR AKUN'!$A$5:$H$100,2,FALSE),"")</x:f>
      </x:c>
      <x:c r="F745" s="99"/>
      <x:c r="G745" s="99"/>
      <x:c r="H745" s="99"/>
      <x:c r="I745" s="99"/>
      <x:c r="J745" s="100"/>
      <x:c r="K745" s="100"/>
      <x:c r="L745" s="99" t="str">
        <x:f>IFERROR(VLOOKUP(D745,'DAFTAR AKUN'!$A$5:$H$100,6,FALSE),"")</x:f>
      </x:c>
      <x:c r="M745" s="99"/>
      <x:c r="N745" s="99"/>
      <x:c r="O745" s="99"/>
      <x:c r="P745" s="99"/>
      <x:c r="Q745" s="101" t="str">
        <x:f>IF(B745="","",SUMIF($B$5:$B$1004,B745,$J$5:$J$1004)-SUMIF($B$5:$B$1004,B745,$K$5:$K$1004))</x:f>
      </x:c>
    </x:row>
    <x:row r="746">
      <x:c r="A746" s="98"/>
      <x:c r="B746" s="99"/>
      <x:c r="C746" s="99"/>
      <x:c r="D746" s="99"/>
      <x:c r="E746" s="80" t="str">
        <x:f>IFERROR(VLOOKUP(D746,'DAFTAR AKUN'!$A$5:$H$100,2,FALSE),"")</x:f>
      </x:c>
      <x:c r="F746" s="99"/>
      <x:c r="G746" s="99"/>
      <x:c r="H746" s="99"/>
      <x:c r="I746" s="99"/>
      <x:c r="J746" s="100"/>
      <x:c r="K746" s="100"/>
      <x:c r="L746" s="99" t="str">
        <x:f>IFERROR(VLOOKUP(D746,'DAFTAR AKUN'!$A$5:$H$100,6,FALSE),"")</x:f>
      </x:c>
      <x:c r="M746" s="99"/>
      <x:c r="N746" s="99"/>
      <x:c r="O746" s="99"/>
      <x:c r="P746" s="99"/>
      <x:c r="Q746" s="101" t="str">
        <x:f>IF(B746="","",SUMIF($B$5:$B$1004,B746,$J$5:$J$1004)-SUMIF($B$5:$B$1004,B746,$K$5:$K$1004))</x:f>
      </x:c>
    </x:row>
    <x:row r="747">
      <x:c r="A747" s="98"/>
      <x:c r="B747" s="99"/>
      <x:c r="C747" s="99"/>
      <x:c r="D747" s="99"/>
      <x:c r="E747" s="80" t="str">
        <x:f>IFERROR(VLOOKUP(D747,'DAFTAR AKUN'!$A$5:$H$100,2,FALSE),"")</x:f>
      </x:c>
      <x:c r="F747" s="99"/>
      <x:c r="G747" s="99"/>
      <x:c r="H747" s="99"/>
      <x:c r="I747" s="99"/>
      <x:c r="J747" s="100"/>
      <x:c r="K747" s="100"/>
      <x:c r="L747" s="99" t="str">
        <x:f>IFERROR(VLOOKUP(D747,'DAFTAR AKUN'!$A$5:$H$100,6,FALSE),"")</x:f>
      </x:c>
      <x:c r="M747" s="99"/>
      <x:c r="N747" s="99"/>
      <x:c r="O747" s="99"/>
      <x:c r="P747" s="99"/>
      <x:c r="Q747" s="101" t="str">
        <x:f>IF(B747="","",SUMIF($B$5:$B$1004,B747,$J$5:$J$1004)-SUMIF($B$5:$B$1004,B747,$K$5:$K$1004))</x:f>
      </x:c>
    </x:row>
    <x:row r="748">
      <x:c r="A748" s="98"/>
      <x:c r="B748" s="99"/>
      <x:c r="C748" s="99"/>
      <x:c r="D748" s="99"/>
      <x:c r="E748" s="80" t="str">
        <x:f>IFERROR(VLOOKUP(D748,'DAFTAR AKUN'!$A$5:$H$100,2,FALSE),"")</x:f>
      </x:c>
      <x:c r="F748" s="99"/>
      <x:c r="G748" s="99"/>
      <x:c r="H748" s="99"/>
      <x:c r="I748" s="99"/>
      <x:c r="J748" s="100"/>
      <x:c r="K748" s="100"/>
      <x:c r="L748" s="99" t="str">
        <x:f>IFERROR(VLOOKUP(D748,'DAFTAR AKUN'!$A$5:$H$100,6,FALSE),"")</x:f>
      </x:c>
      <x:c r="M748" s="99"/>
      <x:c r="N748" s="99"/>
      <x:c r="O748" s="99"/>
      <x:c r="P748" s="99"/>
      <x:c r="Q748" s="101" t="str">
        <x:f>IF(B748="","",SUMIF($B$5:$B$1004,B748,$J$5:$J$1004)-SUMIF($B$5:$B$1004,B748,$K$5:$K$1004))</x:f>
      </x:c>
    </x:row>
    <x:row r="749">
      <x:c r="A749" s="98"/>
      <x:c r="B749" s="99"/>
      <x:c r="C749" s="99"/>
      <x:c r="D749" s="99"/>
      <x:c r="E749" s="80" t="str">
        <x:f>IFERROR(VLOOKUP(D749,'DAFTAR AKUN'!$A$5:$H$100,2,FALSE),"")</x:f>
      </x:c>
      <x:c r="F749" s="99"/>
      <x:c r="G749" s="99"/>
      <x:c r="H749" s="99"/>
      <x:c r="I749" s="99"/>
      <x:c r="J749" s="100"/>
      <x:c r="K749" s="100"/>
      <x:c r="L749" s="99" t="str">
        <x:f>IFERROR(VLOOKUP(D749,'DAFTAR AKUN'!$A$5:$H$100,6,FALSE),"")</x:f>
      </x:c>
      <x:c r="M749" s="99"/>
      <x:c r="N749" s="99"/>
      <x:c r="O749" s="99"/>
      <x:c r="P749" s="99"/>
      <x:c r="Q749" s="101" t="str">
        <x:f>IF(B749="","",SUMIF($B$5:$B$1004,B749,$J$5:$J$1004)-SUMIF($B$5:$B$1004,B749,$K$5:$K$1004))</x:f>
      </x:c>
    </x:row>
    <x:row r="750">
      <x:c r="A750" s="98"/>
      <x:c r="B750" s="99"/>
      <x:c r="C750" s="99"/>
      <x:c r="D750" s="99"/>
      <x:c r="E750" s="80" t="str">
        <x:f>IFERROR(VLOOKUP(D750,'DAFTAR AKUN'!$A$5:$H$100,2,FALSE),"")</x:f>
      </x:c>
      <x:c r="F750" s="99"/>
      <x:c r="G750" s="99"/>
      <x:c r="H750" s="99"/>
      <x:c r="I750" s="99"/>
      <x:c r="J750" s="100"/>
      <x:c r="K750" s="100"/>
      <x:c r="L750" s="99" t="str">
        <x:f>IFERROR(VLOOKUP(D750,'DAFTAR AKUN'!$A$5:$H$100,6,FALSE),"")</x:f>
      </x:c>
      <x:c r="M750" s="99"/>
      <x:c r="N750" s="99"/>
      <x:c r="O750" s="99"/>
      <x:c r="P750" s="99"/>
      <x:c r="Q750" s="101" t="str">
        <x:f>IF(B750="","",SUMIF($B$5:$B$1004,B750,$J$5:$J$1004)-SUMIF($B$5:$B$1004,B750,$K$5:$K$1004))</x:f>
      </x:c>
    </x:row>
    <x:row r="751">
      <x:c r="A751" s="98"/>
      <x:c r="B751" s="99"/>
      <x:c r="C751" s="99"/>
      <x:c r="D751" s="99"/>
      <x:c r="E751" s="80" t="str">
        <x:f>IFERROR(VLOOKUP(D751,'DAFTAR AKUN'!$A$5:$H$100,2,FALSE),"")</x:f>
      </x:c>
      <x:c r="F751" s="99"/>
      <x:c r="G751" s="99"/>
      <x:c r="H751" s="99"/>
      <x:c r="I751" s="99"/>
      <x:c r="J751" s="100"/>
      <x:c r="K751" s="100"/>
      <x:c r="L751" s="99" t="str">
        <x:f>IFERROR(VLOOKUP(D751,'DAFTAR AKUN'!$A$5:$H$100,6,FALSE),"")</x:f>
      </x:c>
      <x:c r="M751" s="99"/>
      <x:c r="N751" s="99"/>
      <x:c r="O751" s="99"/>
      <x:c r="P751" s="99"/>
      <x:c r="Q751" s="101" t="str">
        <x:f>IF(B751="","",SUMIF($B$5:$B$1004,B751,$J$5:$J$1004)-SUMIF($B$5:$B$1004,B751,$K$5:$K$1004))</x:f>
      </x:c>
    </x:row>
    <x:row r="752">
      <x:c r="A752" s="98"/>
      <x:c r="B752" s="99"/>
      <x:c r="C752" s="99"/>
      <x:c r="D752" s="99"/>
      <x:c r="E752" s="80" t="str">
        <x:f>IFERROR(VLOOKUP(D752,'DAFTAR AKUN'!$A$5:$H$100,2,FALSE),"")</x:f>
      </x:c>
      <x:c r="F752" s="99"/>
      <x:c r="G752" s="99"/>
      <x:c r="H752" s="99"/>
      <x:c r="I752" s="99"/>
      <x:c r="J752" s="100"/>
      <x:c r="K752" s="100"/>
      <x:c r="L752" s="99" t="str">
        <x:f>IFERROR(VLOOKUP(D752,'DAFTAR AKUN'!$A$5:$H$100,6,FALSE),"")</x:f>
      </x:c>
      <x:c r="M752" s="99"/>
      <x:c r="N752" s="99"/>
      <x:c r="O752" s="99"/>
      <x:c r="P752" s="99"/>
      <x:c r="Q752" s="101" t="str">
        <x:f>IF(B752="","",SUMIF($B$5:$B$1004,B752,$J$5:$J$1004)-SUMIF($B$5:$B$1004,B752,$K$5:$K$1004))</x:f>
      </x:c>
    </x:row>
    <x:row r="753">
      <x:c r="A753" s="98"/>
      <x:c r="B753" s="99"/>
      <x:c r="C753" s="99"/>
      <x:c r="D753" s="99"/>
      <x:c r="E753" s="80" t="str">
        <x:f>IFERROR(VLOOKUP(D753,'DAFTAR AKUN'!$A$5:$H$100,2,FALSE),"")</x:f>
      </x:c>
      <x:c r="F753" s="99"/>
      <x:c r="G753" s="99"/>
      <x:c r="H753" s="99"/>
      <x:c r="I753" s="99"/>
      <x:c r="J753" s="100"/>
      <x:c r="K753" s="100"/>
      <x:c r="L753" s="99" t="str">
        <x:f>IFERROR(VLOOKUP(D753,'DAFTAR AKUN'!$A$5:$H$100,6,FALSE),"")</x:f>
      </x:c>
      <x:c r="M753" s="99"/>
      <x:c r="N753" s="99"/>
      <x:c r="O753" s="99"/>
      <x:c r="P753" s="99"/>
      <x:c r="Q753" s="101" t="str">
        <x:f>IF(B753="","",SUMIF($B$5:$B$1004,B753,$J$5:$J$1004)-SUMIF($B$5:$B$1004,B753,$K$5:$K$1004))</x:f>
      </x:c>
    </x:row>
    <x:row r="754">
      <x:c r="A754" s="98"/>
      <x:c r="B754" s="99"/>
      <x:c r="C754" s="99"/>
      <x:c r="D754" s="99"/>
      <x:c r="E754" s="80" t="str">
        <x:f>IFERROR(VLOOKUP(D754,'DAFTAR AKUN'!$A$5:$H$100,2,FALSE),"")</x:f>
      </x:c>
      <x:c r="F754" s="99"/>
      <x:c r="G754" s="99"/>
      <x:c r="H754" s="99"/>
      <x:c r="I754" s="99"/>
      <x:c r="J754" s="100"/>
      <x:c r="K754" s="100"/>
      <x:c r="L754" s="99" t="str">
        <x:f>IFERROR(VLOOKUP(D754,'DAFTAR AKUN'!$A$5:$H$100,6,FALSE),"")</x:f>
      </x:c>
      <x:c r="M754" s="99"/>
      <x:c r="N754" s="99"/>
      <x:c r="O754" s="99"/>
      <x:c r="P754" s="99"/>
      <x:c r="Q754" s="101" t="str">
        <x:f>IF(B754="","",SUMIF($B$5:$B$1004,B754,$J$5:$J$1004)-SUMIF($B$5:$B$1004,B754,$K$5:$K$1004))</x:f>
      </x:c>
    </x:row>
    <x:row r="755">
      <x:c r="A755" s="98"/>
      <x:c r="B755" s="99"/>
      <x:c r="C755" s="99"/>
      <x:c r="D755" s="99"/>
      <x:c r="E755" s="80" t="str">
        <x:f>IFERROR(VLOOKUP(D755,'DAFTAR AKUN'!$A$5:$H$100,2,FALSE),"")</x:f>
      </x:c>
      <x:c r="F755" s="99"/>
      <x:c r="G755" s="99"/>
      <x:c r="H755" s="99"/>
      <x:c r="I755" s="99"/>
      <x:c r="J755" s="100"/>
      <x:c r="K755" s="100"/>
      <x:c r="L755" s="99" t="str">
        <x:f>IFERROR(VLOOKUP(D755,'DAFTAR AKUN'!$A$5:$H$100,6,FALSE),"")</x:f>
      </x:c>
      <x:c r="M755" s="99"/>
      <x:c r="N755" s="99"/>
      <x:c r="O755" s="99"/>
      <x:c r="P755" s="99"/>
      <x:c r="Q755" s="101" t="str">
        <x:f>IF(B755="","",SUMIF($B$5:$B$1004,B755,$J$5:$J$1004)-SUMIF($B$5:$B$1004,B755,$K$5:$K$1004))</x:f>
      </x:c>
    </x:row>
    <x:row r="756">
      <x:c r="A756" s="98"/>
      <x:c r="B756" s="99"/>
      <x:c r="C756" s="99"/>
      <x:c r="D756" s="99"/>
      <x:c r="E756" s="80" t="str">
        <x:f>IFERROR(VLOOKUP(D756,'DAFTAR AKUN'!$A$5:$H$100,2,FALSE),"")</x:f>
      </x:c>
      <x:c r="F756" s="99"/>
      <x:c r="G756" s="99"/>
      <x:c r="H756" s="99"/>
      <x:c r="I756" s="99"/>
      <x:c r="J756" s="100"/>
      <x:c r="K756" s="100"/>
      <x:c r="L756" s="99" t="str">
        <x:f>IFERROR(VLOOKUP(D756,'DAFTAR AKUN'!$A$5:$H$100,6,FALSE),"")</x:f>
      </x:c>
      <x:c r="M756" s="99"/>
      <x:c r="N756" s="99"/>
      <x:c r="O756" s="99"/>
      <x:c r="P756" s="99"/>
      <x:c r="Q756" s="101" t="str">
        <x:f>IF(B756="","",SUMIF($B$5:$B$1004,B756,$J$5:$J$1004)-SUMIF($B$5:$B$1004,B756,$K$5:$K$1004))</x:f>
      </x:c>
    </x:row>
    <x:row r="757">
      <x:c r="A757" s="98"/>
      <x:c r="B757" s="99"/>
      <x:c r="C757" s="99"/>
      <x:c r="D757" s="99"/>
      <x:c r="E757" s="80" t="str">
        <x:f>IFERROR(VLOOKUP(D757,'DAFTAR AKUN'!$A$5:$H$100,2,FALSE),"")</x:f>
      </x:c>
      <x:c r="F757" s="99"/>
      <x:c r="G757" s="99"/>
      <x:c r="H757" s="99"/>
      <x:c r="I757" s="99"/>
      <x:c r="J757" s="100"/>
      <x:c r="K757" s="100"/>
      <x:c r="L757" s="99" t="str">
        <x:f>IFERROR(VLOOKUP(D757,'DAFTAR AKUN'!$A$5:$H$100,6,FALSE),"")</x:f>
      </x:c>
      <x:c r="M757" s="99"/>
      <x:c r="N757" s="99"/>
      <x:c r="O757" s="99"/>
      <x:c r="P757" s="99"/>
      <x:c r="Q757" s="101" t="str">
        <x:f>IF(B757="","",SUMIF($B$5:$B$1004,B757,$J$5:$J$1004)-SUMIF($B$5:$B$1004,B757,$K$5:$K$1004))</x:f>
      </x:c>
    </x:row>
    <x:row r="758">
      <x:c r="A758" s="98"/>
      <x:c r="B758" s="99"/>
      <x:c r="C758" s="99"/>
      <x:c r="D758" s="99"/>
      <x:c r="E758" s="80" t="str">
        <x:f>IFERROR(VLOOKUP(D758,'DAFTAR AKUN'!$A$5:$H$100,2,FALSE),"")</x:f>
      </x:c>
      <x:c r="F758" s="99"/>
      <x:c r="G758" s="99"/>
      <x:c r="H758" s="99"/>
      <x:c r="I758" s="99"/>
      <x:c r="J758" s="100"/>
      <x:c r="K758" s="100"/>
      <x:c r="L758" s="99" t="str">
        <x:f>IFERROR(VLOOKUP(D758,'DAFTAR AKUN'!$A$5:$H$100,6,FALSE),"")</x:f>
      </x:c>
      <x:c r="M758" s="99"/>
      <x:c r="N758" s="99"/>
      <x:c r="O758" s="99"/>
      <x:c r="P758" s="99"/>
      <x:c r="Q758" s="101" t="str">
        <x:f>IF(B758="","",SUMIF($B$5:$B$1004,B758,$J$5:$J$1004)-SUMIF($B$5:$B$1004,B758,$K$5:$K$1004))</x:f>
      </x:c>
    </x:row>
    <x:row r="759">
      <x:c r="A759" s="98"/>
      <x:c r="B759" s="99"/>
      <x:c r="C759" s="99"/>
      <x:c r="D759" s="99"/>
      <x:c r="E759" s="80" t="str">
        <x:f>IFERROR(VLOOKUP(D759,'DAFTAR AKUN'!$A$5:$H$100,2,FALSE),"")</x:f>
      </x:c>
      <x:c r="F759" s="99"/>
      <x:c r="G759" s="99"/>
      <x:c r="H759" s="99"/>
      <x:c r="I759" s="99"/>
      <x:c r="J759" s="100"/>
      <x:c r="K759" s="100"/>
      <x:c r="L759" s="99" t="str">
        <x:f>IFERROR(VLOOKUP(D759,'DAFTAR AKUN'!$A$5:$H$100,6,FALSE),"")</x:f>
      </x:c>
      <x:c r="M759" s="99"/>
      <x:c r="N759" s="99"/>
      <x:c r="O759" s="99"/>
      <x:c r="P759" s="99"/>
      <x:c r="Q759" s="101" t="str">
        <x:f>IF(B759="","",SUMIF($B$5:$B$1004,B759,$J$5:$J$1004)-SUMIF($B$5:$B$1004,B759,$K$5:$K$1004))</x:f>
      </x:c>
    </x:row>
    <x:row r="760">
      <x:c r="A760" s="98"/>
      <x:c r="B760" s="99"/>
      <x:c r="C760" s="99"/>
      <x:c r="D760" s="99"/>
      <x:c r="E760" s="80" t="str">
        <x:f>IFERROR(VLOOKUP(D760,'DAFTAR AKUN'!$A$5:$H$100,2,FALSE),"")</x:f>
      </x:c>
      <x:c r="F760" s="99"/>
      <x:c r="G760" s="99"/>
      <x:c r="H760" s="99"/>
      <x:c r="I760" s="99"/>
      <x:c r="J760" s="100"/>
      <x:c r="K760" s="100"/>
      <x:c r="L760" s="99" t="str">
        <x:f>IFERROR(VLOOKUP(D760,'DAFTAR AKUN'!$A$5:$H$100,6,FALSE),"")</x:f>
      </x:c>
      <x:c r="M760" s="99"/>
      <x:c r="N760" s="99"/>
      <x:c r="O760" s="99"/>
      <x:c r="P760" s="99"/>
      <x:c r="Q760" s="101" t="str">
        <x:f>IF(B760="","",SUMIF($B$5:$B$1004,B760,$J$5:$J$1004)-SUMIF($B$5:$B$1004,B760,$K$5:$K$1004))</x:f>
      </x:c>
    </x:row>
    <x:row r="761">
      <x:c r="A761" s="98"/>
      <x:c r="B761" s="99"/>
      <x:c r="C761" s="99"/>
      <x:c r="D761" s="99"/>
      <x:c r="E761" s="80" t="str">
        <x:f>IFERROR(VLOOKUP(D761,'DAFTAR AKUN'!$A$5:$H$100,2,FALSE),"")</x:f>
      </x:c>
      <x:c r="F761" s="99"/>
      <x:c r="G761" s="99"/>
      <x:c r="H761" s="99"/>
      <x:c r="I761" s="99"/>
      <x:c r="J761" s="100"/>
      <x:c r="K761" s="100"/>
      <x:c r="L761" s="99" t="str">
        <x:f>IFERROR(VLOOKUP(D761,'DAFTAR AKUN'!$A$5:$H$100,6,FALSE),"")</x:f>
      </x:c>
      <x:c r="M761" s="99"/>
      <x:c r="N761" s="99"/>
      <x:c r="O761" s="99"/>
      <x:c r="P761" s="99"/>
      <x:c r="Q761" s="101" t="str">
        <x:f>IF(B761="","",SUMIF($B$5:$B$1004,B761,$J$5:$J$1004)-SUMIF($B$5:$B$1004,B761,$K$5:$K$1004))</x:f>
      </x:c>
    </x:row>
    <x:row r="762">
      <x:c r="A762" s="98"/>
      <x:c r="B762" s="99"/>
      <x:c r="C762" s="99"/>
      <x:c r="D762" s="99"/>
      <x:c r="E762" s="80" t="str">
        <x:f>IFERROR(VLOOKUP(D762,'DAFTAR AKUN'!$A$5:$H$100,2,FALSE),"")</x:f>
      </x:c>
      <x:c r="F762" s="99"/>
      <x:c r="G762" s="99"/>
      <x:c r="H762" s="99"/>
      <x:c r="I762" s="99"/>
      <x:c r="J762" s="100"/>
      <x:c r="K762" s="100"/>
      <x:c r="L762" s="99" t="str">
        <x:f>IFERROR(VLOOKUP(D762,'DAFTAR AKUN'!$A$5:$H$100,6,FALSE),"")</x:f>
      </x:c>
      <x:c r="M762" s="99"/>
      <x:c r="N762" s="99"/>
      <x:c r="O762" s="99"/>
      <x:c r="P762" s="99"/>
      <x:c r="Q762" s="101" t="str">
        <x:f>IF(B762="","",SUMIF($B$5:$B$1004,B762,$J$5:$J$1004)-SUMIF($B$5:$B$1004,B762,$K$5:$K$1004))</x:f>
      </x:c>
    </x:row>
    <x:row r="763">
      <x:c r="A763" s="98"/>
      <x:c r="B763" s="99"/>
      <x:c r="C763" s="99"/>
      <x:c r="D763" s="99"/>
      <x:c r="E763" s="80" t="str">
        <x:f>IFERROR(VLOOKUP(D763,'DAFTAR AKUN'!$A$5:$H$100,2,FALSE),"")</x:f>
      </x:c>
      <x:c r="F763" s="99"/>
      <x:c r="G763" s="99"/>
      <x:c r="H763" s="99"/>
      <x:c r="I763" s="99"/>
      <x:c r="J763" s="100"/>
      <x:c r="K763" s="100"/>
      <x:c r="L763" s="99" t="str">
        <x:f>IFERROR(VLOOKUP(D763,'DAFTAR AKUN'!$A$5:$H$100,6,FALSE),"")</x:f>
      </x:c>
      <x:c r="M763" s="99"/>
      <x:c r="N763" s="99"/>
      <x:c r="O763" s="99"/>
      <x:c r="P763" s="99"/>
      <x:c r="Q763" s="101" t="str">
        <x:f>IF(B763="","",SUMIF($B$5:$B$1004,B763,$J$5:$J$1004)-SUMIF($B$5:$B$1004,B763,$K$5:$K$1004))</x:f>
      </x:c>
    </x:row>
    <x:row r="764">
      <x:c r="A764" s="98"/>
      <x:c r="B764" s="99"/>
      <x:c r="C764" s="99"/>
      <x:c r="D764" s="99"/>
      <x:c r="E764" s="80" t="str">
        <x:f>IFERROR(VLOOKUP(D764,'DAFTAR AKUN'!$A$5:$H$100,2,FALSE),"")</x:f>
      </x:c>
      <x:c r="F764" s="99"/>
      <x:c r="G764" s="99"/>
      <x:c r="H764" s="99"/>
      <x:c r="I764" s="99"/>
      <x:c r="J764" s="100"/>
      <x:c r="K764" s="100"/>
      <x:c r="L764" s="99" t="str">
        <x:f>IFERROR(VLOOKUP(D764,'DAFTAR AKUN'!$A$5:$H$100,6,FALSE),"")</x:f>
      </x:c>
      <x:c r="M764" s="99"/>
      <x:c r="N764" s="99"/>
      <x:c r="O764" s="99"/>
      <x:c r="P764" s="99"/>
      <x:c r="Q764" s="101" t="str">
        <x:f>IF(B764="","",SUMIF($B$5:$B$1004,B764,$J$5:$J$1004)-SUMIF($B$5:$B$1004,B764,$K$5:$K$1004))</x:f>
      </x:c>
    </x:row>
    <x:row r="765">
      <x:c r="A765" s="98"/>
      <x:c r="B765" s="99"/>
      <x:c r="C765" s="99"/>
      <x:c r="D765" s="99"/>
      <x:c r="E765" s="80" t="str">
        <x:f>IFERROR(VLOOKUP(D765,'DAFTAR AKUN'!$A$5:$H$100,2,FALSE),"")</x:f>
      </x:c>
      <x:c r="F765" s="99"/>
      <x:c r="G765" s="99"/>
      <x:c r="H765" s="99"/>
      <x:c r="I765" s="99"/>
      <x:c r="J765" s="100"/>
      <x:c r="K765" s="100"/>
      <x:c r="L765" s="99" t="str">
        <x:f>IFERROR(VLOOKUP(D765,'DAFTAR AKUN'!$A$5:$H$100,6,FALSE),"")</x:f>
      </x:c>
      <x:c r="M765" s="99"/>
      <x:c r="N765" s="99"/>
      <x:c r="O765" s="99"/>
      <x:c r="P765" s="99"/>
      <x:c r="Q765" s="101" t="str">
        <x:f>IF(B765="","",SUMIF($B$5:$B$1004,B765,$J$5:$J$1004)-SUMIF($B$5:$B$1004,B765,$K$5:$K$1004))</x:f>
      </x:c>
    </x:row>
    <x:row r="766">
      <x:c r="A766" s="98"/>
      <x:c r="B766" s="99"/>
      <x:c r="C766" s="99"/>
      <x:c r="D766" s="99"/>
      <x:c r="E766" s="80" t="str">
        <x:f>IFERROR(VLOOKUP(D766,'DAFTAR AKUN'!$A$5:$H$100,2,FALSE),"")</x:f>
      </x:c>
      <x:c r="F766" s="99"/>
      <x:c r="G766" s="99"/>
      <x:c r="H766" s="99"/>
      <x:c r="I766" s="99"/>
      <x:c r="J766" s="100"/>
      <x:c r="K766" s="100"/>
      <x:c r="L766" s="99" t="str">
        <x:f>IFERROR(VLOOKUP(D766,'DAFTAR AKUN'!$A$5:$H$100,6,FALSE),"")</x:f>
      </x:c>
      <x:c r="M766" s="99"/>
      <x:c r="N766" s="99"/>
      <x:c r="O766" s="99"/>
      <x:c r="P766" s="99"/>
      <x:c r="Q766" s="101" t="str">
        <x:f>IF(B766="","",SUMIF($B$5:$B$1004,B766,$J$5:$J$1004)-SUMIF($B$5:$B$1004,B766,$K$5:$K$1004))</x:f>
      </x:c>
    </x:row>
    <x:row r="767">
      <x:c r="A767" s="98"/>
      <x:c r="B767" s="99"/>
      <x:c r="C767" s="99"/>
      <x:c r="D767" s="99"/>
      <x:c r="E767" s="80" t="str">
        <x:f>IFERROR(VLOOKUP(D767,'DAFTAR AKUN'!$A$5:$H$100,2,FALSE),"")</x:f>
      </x:c>
      <x:c r="F767" s="99"/>
      <x:c r="G767" s="99"/>
      <x:c r="H767" s="99"/>
      <x:c r="I767" s="99"/>
      <x:c r="J767" s="100"/>
      <x:c r="K767" s="100"/>
      <x:c r="L767" s="99" t="str">
        <x:f>IFERROR(VLOOKUP(D767,'DAFTAR AKUN'!$A$5:$H$100,6,FALSE),"")</x:f>
      </x:c>
      <x:c r="M767" s="99"/>
      <x:c r="N767" s="99"/>
      <x:c r="O767" s="99"/>
      <x:c r="P767" s="99"/>
      <x:c r="Q767" s="101" t="str">
        <x:f>IF(B767="","",SUMIF($B$5:$B$1004,B767,$J$5:$J$1004)-SUMIF($B$5:$B$1004,B767,$K$5:$K$1004))</x:f>
      </x:c>
    </x:row>
    <x:row r="768">
      <x:c r="A768" s="98"/>
      <x:c r="B768" s="99"/>
      <x:c r="C768" s="99"/>
      <x:c r="D768" s="99"/>
      <x:c r="E768" s="80" t="str">
        <x:f>IFERROR(VLOOKUP(D768,'DAFTAR AKUN'!$A$5:$H$100,2,FALSE),"")</x:f>
      </x:c>
      <x:c r="F768" s="99"/>
      <x:c r="G768" s="99"/>
      <x:c r="H768" s="99"/>
      <x:c r="I768" s="99"/>
      <x:c r="J768" s="100"/>
      <x:c r="K768" s="100"/>
      <x:c r="L768" s="99" t="str">
        <x:f>IFERROR(VLOOKUP(D768,'DAFTAR AKUN'!$A$5:$H$100,6,FALSE),"")</x:f>
      </x:c>
      <x:c r="M768" s="99"/>
      <x:c r="N768" s="99"/>
      <x:c r="O768" s="99"/>
      <x:c r="P768" s="99"/>
      <x:c r="Q768" s="101" t="str">
        <x:f>IF(B768="","",SUMIF($B$5:$B$1004,B768,$J$5:$J$1004)-SUMIF($B$5:$B$1004,B768,$K$5:$K$1004))</x:f>
      </x:c>
    </x:row>
    <x:row r="769">
      <x:c r="A769" s="98"/>
      <x:c r="B769" s="99"/>
      <x:c r="C769" s="99"/>
      <x:c r="D769" s="99"/>
      <x:c r="E769" s="80" t="str">
        <x:f>IFERROR(VLOOKUP(D769,'DAFTAR AKUN'!$A$5:$H$100,2,FALSE),"")</x:f>
      </x:c>
      <x:c r="F769" s="99"/>
      <x:c r="G769" s="99"/>
      <x:c r="H769" s="99"/>
      <x:c r="I769" s="99"/>
      <x:c r="J769" s="100"/>
      <x:c r="K769" s="100"/>
      <x:c r="L769" s="99" t="str">
        <x:f>IFERROR(VLOOKUP(D769,'DAFTAR AKUN'!$A$5:$H$100,6,FALSE),"")</x:f>
      </x:c>
      <x:c r="M769" s="99"/>
      <x:c r="N769" s="99"/>
      <x:c r="O769" s="99"/>
      <x:c r="P769" s="99"/>
      <x:c r="Q769" s="101" t="str">
        <x:f>IF(B769="","",SUMIF($B$5:$B$1004,B769,$J$5:$J$1004)-SUMIF($B$5:$B$1004,B769,$K$5:$K$1004))</x:f>
      </x:c>
    </x:row>
    <x:row r="770">
      <x:c r="A770" s="98"/>
      <x:c r="B770" s="99"/>
      <x:c r="C770" s="99"/>
      <x:c r="D770" s="99"/>
      <x:c r="E770" s="80" t="str">
        <x:f>IFERROR(VLOOKUP(D770,'DAFTAR AKUN'!$A$5:$H$100,2,FALSE),"")</x:f>
      </x:c>
      <x:c r="F770" s="99"/>
      <x:c r="G770" s="99"/>
      <x:c r="H770" s="99"/>
      <x:c r="I770" s="99"/>
      <x:c r="J770" s="100"/>
      <x:c r="K770" s="100"/>
      <x:c r="L770" s="99" t="str">
        <x:f>IFERROR(VLOOKUP(D770,'DAFTAR AKUN'!$A$5:$H$100,6,FALSE),"")</x:f>
      </x:c>
      <x:c r="M770" s="99"/>
      <x:c r="N770" s="99"/>
      <x:c r="O770" s="99"/>
      <x:c r="P770" s="99"/>
      <x:c r="Q770" s="101" t="str">
        <x:f>IF(B770="","",SUMIF($B$5:$B$1004,B770,$J$5:$J$1004)-SUMIF($B$5:$B$1004,B770,$K$5:$K$1004))</x:f>
      </x:c>
    </x:row>
    <x:row r="771">
      <x:c r="A771" s="98"/>
      <x:c r="B771" s="99"/>
      <x:c r="C771" s="99"/>
      <x:c r="D771" s="99"/>
      <x:c r="E771" s="80" t="str">
        <x:f>IFERROR(VLOOKUP(D771,'DAFTAR AKUN'!$A$5:$H$100,2,FALSE),"")</x:f>
      </x:c>
      <x:c r="F771" s="99"/>
      <x:c r="G771" s="99"/>
      <x:c r="H771" s="99"/>
      <x:c r="I771" s="99"/>
      <x:c r="J771" s="100"/>
      <x:c r="K771" s="100"/>
      <x:c r="L771" s="99" t="str">
        <x:f>IFERROR(VLOOKUP(D771,'DAFTAR AKUN'!$A$5:$H$100,6,FALSE),"")</x:f>
      </x:c>
      <x:c r="M771" s="99"/>
      <x:c r="N771" s="99"/>
      <x:c r="O771" s="99"/>
      <x:c r="P771" s="99"/>
      <x:c r="Q771" s="101" t="str">
        <x:f>IF(B771="","",SUMIF($B$5:$B$1004,B771,$J$5:$J$1004)-SUMIF($B$5:$B$1004,B771,$K$5:$K$1004))</x:f>
      </x:c>
    </x:row>
    <x:row r="772">
      <x:c r="A772" s="98"/>
      <x:c r="B772" s="99"/>
      <x:c r="C772" s="99"/>
      <x:c r="D772" s="99"/>
      <x:c r="E772" s="80" t="str">
        <x:f>IFERROR(VLOOKUP(D772,'DAFTAR AKUN'!$A$5:$H$100,2,FALSE),"")</x:f>
      </x:c>
      <x:c r="F772" s="99"/>
      <x:c r="G772" s="99"/>
      <x:c r="H772" s="99"/>
      <x:c r="I772" s="99"/>
      <x:c r="J772" s="100"/>
      <x:c r="K772" s="100"/>
      <x:c r="L772" s="99" t="str">
        <x:f>IFERROR(VLOOKUP(D772,'DAFTAR AKUN'!$A$5:$H$100,6,FALSE),"")</x:f>
      </x:c>
      <x:c r="M772" s="99"/>
      <x:c r="N772" s="99"/>
      <x:c r="O772" s="99"/>
      <x:c r="P772" s="99"/>
      <x:c r="Q772" s="101" t="str">
        <x:f>IF(B772="","",SUMIF($B$5:$B$1004,B772,$J$5:$J$1004)-SUMIF($B$5:$B$1004,B772,$K$5:$K$1004))</x:f>
      </x:c>
    </x:row>
    <x:row r="773">
      <x:c r="A773" s="98"/>
      <x:c r="B773" s="99"/>
      <x:c r="C773" s="99"/>
      <x:c r="D773" s="99"/>
      <x:c r="E773" s="80" t="str">
        <x:f>IFERROR(VLOOKUP(D773,'DAFTAR AKUN'!$A$5:$H$100,2,FALSE),"")</x:f>
      </x:c>
      <x:c r="F773" s="99"/>
      <x:c r="G773" s="99"/>
      <x:c r="H773" s="99"/>
      <x:c r="I773" s="99"/>
      <x:c r="J773" s="100"/>
      <x:c r="K773" s="100"/>
      <x:c r="L773" s="99" t="str">
        <x:f>IFERROR(VLOOKUP(D773,'DAFTAR AKUN'!$A$5:$H$100,6,FALSE),"")</x:f>
      </x:c>
      <x:c r="M773" s="99"/>
      <x:c r="N773" s="99"/>
      <x:c r="O773" s="99"/>
      <x:c r="P773" s="99"/>
      <x:c r="Q773" s="101" t="str">
        <x:f>IF(B773="","",SUMIF($B$5:$B$1004,B773,$J$5:$J$1004)-SUMIF($B$5:$B$1004,B773,$K$5:$K$1004))</x:f>
      </x:c>
    </x:row>
    <x:row r="774">
      <x:c r="A774" s="98"/>
      <x:c r="B774" s="99"/>
      <x:c r="C774" s="99"/>
      <x:c r="D774" s="99"/>
      <x:c r="E774" s="80" t="str">
        <x:f>IFERROR(VLOOKUP(D774,'DAFTAR AKUN'!$A$5:$H$100,2,FALSE),"")</x:f>
      </x:c>
      <x:c r="F774" s="99"/>
      <x:c r="G774" s="99"/>
      <x:c r="H774" s="99"/>
      <x:c r="I774" s="99"/>
      <x:c r="J774" s="100"/>
      <x:c r="K774" s="100"/>
      <x:c r="L774" s="99" t="str">
        <x:f>IFERROR(VLOOKUP(D774,'DAFTAR AKUN'!$A$5:$H$100,6,FALSE),"")</x:f>
      </x:c>
      <x:c r="M774" s="99"/>
      <x:c r="N774" s="99"/>
      <x:c r="O774" s="99"/>
      <x:c r="P774" s="99"/>
      <x:c r="Q774" s="101" t="str">
        <x:f>IF(B774="","",SUMIF($B$5:$B$1004,B774,$J$5:$J$1004)-SUMIF($B$5:$B$1004,B774,$K$5:$K$1004))</x:f>
      </x:c>
    </x:row>
    <x:row r="775">
      <x:c r="A775" s="98"/>
      <x:c r="B775" s="99"/>
      <x:c r="C775" s="99"/>
      <x:c r="D775" s="99"/>
      <x:c r="E775" s="80" t="str">
        <x:f>IFERROR(VLOOKUP(D775,'DAFTAR AKUN'!$A$5:$H$100,2,FALSE),"")</x:f>
      </x:c>
      <x:c r="F775" s="99"/>
      <x:c r="G775" s="99"/>
      <x:c r="H775" s="99"/>
      <x:c r="I775" s="99"/>
      <x:c r="J775" s="100"/>
      <x:c r="K775" s="100"/>
      <x:c r="L775" s="99" t="str">
        <x:f>IFERROR(VLOOKUP(D775,'DAFTAR AKUN'!$A$5:$H$100,6,FALSE),"")</x:f>
      </x:c>
      <x:c r="M775" s="99"/>
      <x:c r="N775" s="99"/>
      <x:c r="O775" s="99"/>
      <x:c r="P775" s="99"/>
      <x:c r="Q775" s="101" t="str">
        <x:f>IF(B775="","",SUMIF($B$5:$B$1004,B775,$J$5:$J$1004)-SUMIF($B$5:$B$1004,B775,$K$5:$K$1004))</x:f>
      </x:c>
    </x:row>
    <x:row r="776">
      <x:c r="A776" s="98"/>
      <x:c r="B776" s="99"/>
      <x:c r="C776" s="99"/>
      <x:c r="D776" s="99"/>
      <x:c r="E776" s="80" t="str">
        <x:f>IFERROR(VLOOKUP(D776,'DAFTAR AKUN'!$A$5:$H$100,2,FALSE),"")</x:f>
      </x:c>
      <x:c r="F776" s="99"/>
      <x:c r="G776" s="99"/>
      <x:c r="H776" s="99"/>
      <x:c r="I776" s="99"/>
      <x:c r="J776" s="100"/>
      <x:c r="K776" s="100"/>
      <x:c r="L776" s="99" t="str">
        <x:f>IFERROR(VLOOKUP(D776,'DAFTAR AKUN'!$A$5:$H$100,6,FALSE),"")</x:f>
      </x:c>
      <x:c r="M776" s="99"/>
      <x:c r="N776" s="99"/>
      <x:c r="O776" s="99"/>
      <x:c r="P776" s="99"/>
      <x:c r="Q776" s="101" t="str">
        <x:f>IF(B776="","",SUMIF($B$5:$B$1004,B776,$J$5:$J$1004)-SUMIF($B$5:$B$1004,B776,$K$5:$K$1004))</x:f>
      </x:c>
    </x:row>
    <x:row r="777">
      <x:c r="A777" s="98"/>
      <x:c r="B777" s="99"/>
      <x:c r="C777" s="99"/>
      <x:c r="D777" s="99"/>
      <x:c r="E777" s="80" t="str">
        <x:f>IFERROR(VLOOKUP(D777,'DAFTAR AKUN'!$A$5:$H$100,2,FALSE),"")</x:f>
      </x:c>
      <x:c r="F777" s="99"/>
      <x:c r="G777" s="99"/>
      <x:c r="H777" s="99"/>
      <x:c r="I777" s="99"/>
      <x:c r="J777" s="100"/>
      <x:c r="K777" s="100"/>
      <x:c r="L777" s="99" t="str">
        <x:f>IFERROR(VLOOKUP(D777,'DAFTAR AKUN'!$A$5:$H$100,6,FALSE),"")</x:f>
      </x:c>
      <x:c r="M777" s="99"/>
      <x:c r="N777" s="99"/>
      <x:c r="O777" s="99"/>
      <x:c r="P777" s="99"/>
      <x:c r="Q777" s="101" t="str">
        <x:f>IF(B777="","",SUMIF($B$5:$B$1004,B777,$J$5:$J$1004)-SUMIF($B$5:$B$1004,B777,$K$5:$K$1004))</x:f>
      </x:c>
    </x:row>
    <x:row r="778">
      <x:c r="A778" s="98"/>
      <x:c r="B778" s="99"/>
      <x:c r="C778" s="99"/>
      <x:c r="D778" s="99"/>
      <x:c r="E778" s="80" t="str">
        <x:f>IFERROR(VLOOKUP(D778,'DAFTAR AKUN'!$A$5:$H$100,2,FALSE),"")</x:f>
      </x:c>
      <x:c r="F778" s="99"/>
      <x:c r="G778" s="99"/>
      <x:c r="H778" s="99"/>
      <x:c r="I778" s="99"/>
      <x:c r="J778" s="100"/>
      <x:c r="K778" s="100"/>
      <x:c r="L778" s="99" t="str">
        <x:f>IFERROR(VLOOKUP(D778,'DAFTAR AKUN'!$A$5:$H$100,6,FALSE),"")</x:f>
      </x:c>
      <x:c r="M778" s="99"/>
      <x:c r="N778" s="99"/>
      <x:c r="O778" s="99"/>
      <x:c r="P778" s="99"/>
      <x:c r="Q778" s="101" t="str">
        <x:f>IF(B778="","",SUMIF($B$5:$B$1004,B778,$J$5:$J$1004)-SUMIF($B$5:$B$1004,B778,$K$5:$K$1004))</x:f>
      </x:c>
    </x:row>
    <x:row r="779">
      <x:c r="A779" s="98"/>
      <x:c r="B779" s="99"/>
      <x:c r="C779" s="99"/>
      <x:c r="D779" s="99"/>
      <x:c r="E779" s="80" t="str">
        <x:f>IFERROR(VLOOKUP(D779,'DAFTAR AKUN'!$A$5:$H$100,2,FALSE),"")</x:f>
      </x:c>
      <x:c r="F779" s="99"/>
      <x:c r="G779" s="99"/>
      <x:c r="H779" s="99"/>
      <x:c r="I779" s="99"/>
      <x:c r="J779" s="100"/>
      <x:c r="K779" s="100"/>
      <x:c r="L779" s="99" t="str">
        <x:f>IFERROR(VLOOKUP(D779,'DAFTAR AKUN'!$A$5:$H$100,6,FALSE),"")</x:f>
      </x:c>
      <x:c r="M779" s="99"/>
      <x:c r="N779" s="99"/>
      <x:c r="O779" s="99"/>
      <x:c r="P779" s="99"/>
      <x:c r="Q779" s="101" t="str">
        <x:f>IF(B779="","",SUMIF($B$5:$B$1004,B779,$J$5:$J$1004)-SUMIF($B$5:$B$1004,B779,$K$5:$K$1004))</x:f>
      </x:c>
    </x:row>
    <x:row r="780">
      <x:c r="A780" s="98"/>
      <x:c r="B780" s="99"/>
      <x:c r="C780" s="99"/>
      <x:c r="D780" s="99"/>
      <x:c r="E780" s="80" t="str">
        <x:f>IFERROR(VLOOKUP(D780,'DAFTAR AKUN'!$A$5:$H$100,2,FALSE),"")</x:f>
      </x:c>
      <x:c r="F780" s="99"/>
      <x:c r="G780" s="99"/>
      <x:c r="H780" s="99"/>
      <x:c r="I780" s="99"/>
      <x:c r="J780" s="100"/>
      <x:c r="K780" s="100"/>
      <x:c r="L780" s="99" t="str">
        <x:f>IFERROR(VLOOKUP(D780,'DAFTAR AKUN'!$A$5:$H$100,6,FALSE),"")</x:f>
      </x:c>
      <x:c r="M780" s="99"/>
      <x:c r="N780" s="99"/>
      <x:c r="O780" s="99"/>
      <x:c r="P780" s="99"/>
      <x:c r="Q780" s="101" t="str">
        <x:f>IF(B780="","",SUMIF($B$5:$B$1004,B780,$J$5:$J$1004)-SUMIF($B$5:$B$1004,B780,$K$5:$K$1004))</x:f>
      </x:c>
    </x:row>
    <x:row r="781">
      <x:c r="A781" s="98"/>
      <x:c r="B781" s="99"/>
      <x:c r="C781" s="99"/>
      <x:c r="D781" s="99"/>
      <x:c r="E781" s="80" t="str">
        <x:f>IFERROR(VLOOKUP(D781,'DAFTAR AKUN'!$A$5:$H$100,2,FALSE),"")</x:f>
      </x:c>
      <x:c r="F781" s="99"/>
      <x:c r="G781" s="99"/>
      <x:c r="H781" s="99"/>
      <x:c r="I781" s="99"/>
      <x:c r="J781" s="100"/>
      <x:c r="K781" s="100"/>
      <x:c r="L781" s="99" t="str">
        <x:f>IFERROR(VLOOKUP(D781,'DAFTAR AKUN'!$A$5:$H$100,6,FALSE),"")</x:f>
      </x:c>
      <x:c r="M781" s="99"/>
      <x:c r="N781" s="99"/>
      <x:c r="O781" s="99"/>
      <x:c r="P781" s="99"/>
      <x:c r="Q781" s="101" t="str">
        <x:f>IF(B781="","",SUMIF($B$5:$B$1004,B781,$J$5:$J$1004)-SUMIF($B$5:$B$1004,B781,$K$5:$K$1004))</x:f>
      </x:c>
    </x:row>
    <x:row r="782">
      <x:c r="A782" s="98"/>
      <x:c r="B782" s="99"/>
      <x:c r="C782" s="99"/>
      <x:c r="D782" s="99"/>
      <x:c r="E782" s="80" t="str">
        <x:f>IFERROR(VLOOKUP(D782,'DAFTAR AKUN'!$A$5:$H$100,2,FALSE),"")</x:f>
      </x:c>
      <x:c r="F782" s="99"/>
      <x:c r="G782" s="99"/>
      <x:c r="H782" s="99"/>
      <x:c r="I782" s="99"/>
      <x:c r="J782" s="100"/>
      <x:c r="K782" s="100"/>
      <x:c r="L782" s="99" t="str">
        <x:f>IFERROR(VLOOKUP(D782,'DAFTAR AKUN'!$A$5:$H$100,6,FALSE),"")</x:f>
      </x:c>
      <x:c r="M782" s="99"/>
      <x:c r="N782" s="99"/>
      <x:c r="O782" s="99"/>
      <x:c r="P782" s="99"/>
      <x:c r="Q782" s="101" t="str">
        <x:f>IF(B782="","",SUMIF($B$5:$B$1004,B782,$J$5:$J$1004)-SUMIF($B$5:$B$1004,B782,$K$5:$K$1004))</x:f>
      </x:c>
    </x:row>
    <x:row r="783">
      <x:c r="A783" s="98"/>
      <x:c r="B783" s="99"/>
      <x:c r="C783" s="99"/>
      <x:c r="D783" s="99"/>
      <x:c r="E783" s="80" t="str">
        <x:f>IFERROR(VLOOKUP(D783,'DAFTAR AKUN'!$A$5:$H$100,2,FALSE),"")</x:f>
      </x:c>
      <x:c r="F783" s="99"/>
      <x:c r="G783" s="99"/>
      <x:c r="H783" s="99"/>
      <x:c r="I783" s="99"/>
      <x:c r="J783" s="100"/>
      <x:c r="K783" s="100"/>
      <x:c r="L783" s="99" t="str">
        <x:f>IFERROR(VLOOKUP(D783,'DAFTAR AKUN'!$A$5:$H$100,6,FALSE),"")</x:f>
      </x:c>
      <x:c r="M783" s="99"/>
      <x:c r="N783" s="99"/>
      <x:c r="O783" s="99"/>
      <x:c r="P783" s="99"/>
      <x:c r="Q783" s="101" t="str">
        <x:f>IF(B783="","",SUMIF($B$5:$B$1004,B783,$J$5:$J$1004)-SUMIF($B$5:$B$1004,B783,$K$5:$K$1004))</x:f>
      </x:c>
    </x:row>
    <x:row r="784">
      <x:c r="A784" s="98"/>
      <x:c r="B784" s="99"/>
      <x:c r="C784" s="99"/>
      <x:c r="D784" s="99"/>
      <x:c r="E784" s="80" t="str">
        <x:f>IFERROR(VLOOKUP(D784,'DAFTAR AKUN'!$A$5:$H$100,2,FALSE),"")</x:f>
      </x:c>
      <x:c r="F784" s="99"/>
      <x:c r="G784" s="99"/>
      <x:c r="H784" s="99"/>
      <x:c r="I784" s="99"/>
      <x:c r="J784" s="100"/>
      <x:c r="K784" s="100"/>
      <x:c r="L784" s="99" t="str">
        <x:f>IFERROR(VLOOKUP(D784,'DAFTAR AKUN'!$A$5:$H$100,6,FALSE),"")</x:f>
      </x:c>
      <x:c r="M784" s="99"/>
      <x:c r="N784" s="99"/>
      <x:c r="O784" s="99"/>
      <x:c r="P784" s="99"/>
      <x:c r="Q784" s="101" t="str">
        <x:f>IF(B784="","",SUMIF($B$5:$B$1004,B784,$J$5:$J$1004)-SUMIF($B$5:$B$1004,B784,$K$5:$K$1004))</x:f>
      </x:c>
    </x:row>
    <x:row r="785">
      <x:c r="A785" s="98"/>
      <x:c r="B785" s="99"/>
      <x:c r="C785" s="99"/>
      <x:c r="D785" s="99"/>
      <x:c r="E785" s="80" t="str">
        <x:f>IFERROR(VLOOKUP(D785,'DAFTAR AKUN'!$A$5:$H$100,2,FALSE),"")</x:f>
      </x:c>
      <x:c r="F785" s="99"/>
      <x:c r="G785" s="99"/>
      <x:c r="H785" s="99"/>
      <x:c r="I785" s="99"/>
      <x:c r="J785" s="100"/>
      <x:c r="K785" s="100"/>
      <x:c r="L785" s="99" t="str">
        <x:f>IFERROR(VLOOKUP(D785,'DAFTAR AKUN'!$A$5:$H$100,6,FALSE),"")</x:f>
      </x:c>
      <x:c r="M785" s="99"/>
      <x:c r="N785" s="99"/>
      <x:c r="O785" s="99"/>
      <x:c r="P785" s="99"/>
      <x:c r="Q785" s="101" t="str">
        <x:f>IF(B785="","",SUMIF($B$5:$B$1004,B785,$J$5:$J$1004)-SUMIF($B$5:$B$1004,B785,$K$5:$K$1004))</x:f>
      </x:c>
    </x:row>
    <x:row r="786">
      <x:c r="A786" s="98"/>
      <x:c r="B786" s="99"/>
      <x:c r="C786" s="99"/>
      <x:c r="D786" s="99"/>
      <x:c r="E786" s="80" t="str">
        <x:f>IFERROR(VLOOKUP(D786,'DAFTAR AKUN'!$A$5:$H$100,2,FALSE),"")</x:f>
      </x:c>
      <x:c r="F786" s="99"/>
      <x:c r="G786" s="99"/>
      <x:c r="H786" s="99"/>
      <x:c r="I786" s="99"/>
      <x:c r="J786" s="100"/>
      <x:c r="K786" s="100"/>
      <x:c r="L786" s="99" t="str">
        <x:f>IFERROR(VLOOKUP(D786,'DAFTAR AKUN'!$A$5:$H$100,6,FALSE),"")</x:f>
      </x:c>
      <x:c r="M786" s="99"/>
      <x:c r="N786" s="99"/>
      <x:c r="O786" s="99"/>
      <x:c r="P786" s="99"/>
      <x:c r="Q786" s="101" t="str">
        <x:f>IF(B786="","",SUMIF($B$5:$B$1004,B786,$J$5:$J$1004)-SUMIF($B$5:$B$1004,B786,$K$5:$K$1004))</x:f>
      </x:c>
    </x:row>
    <x:row r="787">
      <x:c r="A787" s="98"/>
      <x:c r="B787" s="99"/>
      <x:c r="C787" s="99"/>
      <x:c r="D787" s="99"/>
      <x:c r="E787" s="80" t="str">
        <x:f>IFERROR(VLOOKUP(D787,'DAFTAR AKUN'!$A$5:$H$100,2,FALSE),"")</x:f>
      </x:c>
      <x:c r="F787" s="99"/>
      <x:c r="G787" s="99"/>
      <x:c r="H787" s="99"/>
      <x:c r="I787" s="99"/>
      <x:c r="J787" s="100"/>
      <x:c r="K787" s="100"/>
      <x:c r="L787" s="99" t="str">
        <x:f>IFERROR(VLOOKUP(D787,'DAFTAR AKUN'!$A$5:$H$100,6,FALSE),"")</x:f>
      </x:c>
      <x:c r="M787" s="99"/>
      <x:c r="N787" s="99"/>
      <x:c r="O787" s="99"/>
      <x:c r="P787" s="99"/>
      <x:c r="Q787" s="101" t="str">
        <x:f>IF(B787="","",SUMIF($B$5:$B$1004,B787,$J$5:$J$1004)-SUMIF($B$5:$B$1004,B787,$K$5:$K$1004))</x:f>
      </x:c>
    </x:row>
    <x:row r="788">
      <x:c r="A788" s="98"/>
      <x:c r="B788" s="99"/>
      <x:c r="C788" s="99"/>
      <x:c r="D788" s="99"/>
      <x:c r="E788" s="80" t="str">
        <x:f>IFERROR(VLOOKUP(D788,'DAFTAR AKUN'!$A$5:$H$100,2,FALSE),"")</x:f>
      </x:c>
      <x:c r="F788" s="99"/>
      <x:c r="G788" s="99"/>
      <x:c r="H788" s="99"/>
      <x:c r="I788" s="99"/>
      <x:c r="J788" s="100"/>
      <x:c r="K788" s="100"/>
      <x:c r="L788" s="99" t="str">
        <x:f>IFERROR(VLOOKUP(D788,'DAFTAR AKUN'!$A$5:$H$100,6,FALSE),"")</x:f>
      </x:c>
      <x:c r="M788" s="99"/>
      <x:c r="N788" s="99"/>
      <x:c r="O788" s="99"/>
      <x:c r="P788" s="99"/>
      <x:c r="Q788" s="101" t="str">
        <x:f>IF(B788="","",SUMIF($B$5:$B$1004,B788,$J$5:$J$1004)-SUMIF($B$5:$B$1004,B788,$K$5:$K$1004))</x:f>
      </x:c>
    </x:row>
    <x:row r="789">
      <x:c r="A789" s="98"/>
      <x:c r="B789" s="99"/>
      <x:c r="C789" s="99"/>
      <x:c r="D789" s="99"/>
      <x:c r="E789" s="80" t="str">
        <x:f>IFERROR(VLOOKUP(D789,'DAFTAR AKUN'!$A$5:$H$100,2,FALSE),"")</x:f>
      </x:c>
      <x:c r="F789" s="99"/>
      <x:c r="G789" s="99"/>
      <x:c r="H789" s="99"/>
      <x:c r="I789" s="99"/>
      <x:c r="J789" s="100"/>
      <x:c r="K789" s="100"/>
      <x:c r="L789" s="99" t="str">
        <x:f>IFERROR(VLOOKUP(D789,'DAFTAR AKUN'!$A$5:$H$100,6,FALSE),"")</x:f>
      </x:c>
      <x:c r="M789" s="99"/>
      <x:c r="N789" s="99"/>
      <x:c r="O789" s="99"/>
      <x:c r="P789" s="99"/>
      <x:c r="Q789" s="101" t="str">
        <x:f>IF(B789="","",SUMIF($B$5:$B$1004,B789,$J$5:$J$1004)-SUMIF($B$5:$B$1004,B789,$K$5:$K$1004))</x:f>
      </x:c>
    </x:row>
    <x:row r="790">
      <x:c r="A790" s="98"/>
      <x:c r="B790" s="99"/>
      <x:c r="C790" s="99"/>
      <x:c r="D790" s="99"/>
      <x:c r="E790" s="80" t="str">
        <x:f>IFERROR(VLOOKUP(D790,'DAFTAR AKUN'!$A$5:$H$100,2,FALSE),"")</x:f>
      </x:c>
      <x:c r="F790" s="99"/>
      <x:c r="G790" s="99"/>
      <x:c r="H790" s="99"/>
      <x:c r="I790" s="99"/>
      <x:c r="J790" s="100"/>
      <x:c r="K790" s="100"/>
      <x:c r="L790" s="99" t="str">
        <x:f>IFERROR(VLOOKUP(D790,'DAFTAR AKUN'!$A$5:$H$100,6,FALSE),"")</x:f>
      </x:c>
      <x:c r="M790" s="99"/>
      <x:c r="N790" s="99"/>
      <x:c r="O790" s="99"/>
      <x:c r="P790" s="99"/>
      <x:c r="Q790" s="101" t="str">
        <x:f>IF(B790="","",SUMIF($B$5:$B$1004,B790,$J$5:$J$1004)-SUMIF($B$5:$B$1004,B790,$K$5:$K$1004))</x:f>
      </x:c>
    </x:row>
    <x:row r="791">
      <x:c r="A791" s="98"/>
      <x:c r="B791" s="99"/>
      <x:c r="C791" s="99"/>
      <x:c r="D791" s="99"/>
      <x:c r="E791" s="80" t="str">
        <x:f>IFERROR(VLOOKUP(D791,'DAFTAR AKUN'!$A$5:$H$100,2,FALSE),"")</x:f>
      </x:c>
      <x:c r="F791" s="99"/>
      <x:c r="G791" s="99"/>
      <x:c r="H791" s="99"/>
      <x:c r="I791" s="99"/>
      <x:c r="J791" s="100"/>
      <x:c r="K791" s="100"/>
      <x:c r="L791" s="99" t="str">
        <x:f>IFERROR(VLOOKUP(D791,'DAFTAR AKUN'!$A$5:$H$100,6,FALSE),"")</x:f>
      </x:c>
      <x:c r="M791" s="99"/>
      <x:c r="N791" s="99"/>
      <x:c r="O791" s="99"/>
      <x:c r="P791" s="99"/>
      <x:c r="Q791" s="101" t="str">
        <x:f>IF(B791="","",SUMIF($B$5:$B$1004,B791,$J$5:$J$1004)-SUMIF($B$5:$B$1004,B791,$K$5:$K$1004))</x:f>
      </x:c>
    </x:row>
    <x:row r="792">
      <x:c r="A792" s="98"/>
      <x:c r="B792" s="99"/>
      <x:c r="C792" s="99"/>
      <x:c r="D792" s="99"/>
      <x:c r="E792" s="80" t="str">
        <x:f>IFERROR(VLOOKUP(D792,'DAFTAR AKUN'!$A$5:$H$100,2,FALSE),"")</x:f>
      </x:c>
      <x:c r="F792" s="99"/>
      <x:c r="G792" s="99"/>
      <x:c r="H792" s="99"/>
      <x:c r="I792" s="99"/>
      <x:c r="J792" s="100"/>
      <x:c r="K792" s="100"/>
      <x:c r="L792" s="99" t="str">
        <x:f>IFERROR(VLOOKUP(D792,'DAFTAR AKUN'!$A$5:$H$100,6,FALSE),"")</x:f>
      </x:c>
      <x:c r="M792" s="99"/>
      <x:c r="N792" s="99"/>
      <x:c r="O792" s="99"/>
      <x:c r="P792" s="99"/>
      <x:c r="Q792" s="101" t="str">
        <x:f>IF(B792="","",SUMIF($B$5:$B$1004,B792,$J$5:$J$1004)-SUMIF($B$5:$B$1004,B792,$K$5:$K$1004))</x:f>
      </x:c>
    </x:row>
    <x:row r="793">
      <x:c r="A793" s="98"/>
      <x:c r="B793" s="99"/>
      <x:c r="C793" s="99"/>
      <x:c r="D793" s="99"/>
      <x:c r="E793" s="80" t="str">
        <x:f>IFERROR(VLOOKUP(D793,'DAFTAR AKUN'!$A$5:$H$100,2,FALSE),"")</x:f>
      </x:c>
      <x:c r="F793" s="99"/>
      <x:c r="G793" s="99"/>
      <x:c r="H793" s="99"/>
      <x:c r="I793" s="99"/>
      <x:c r="J793" s="100"/>
      <x:c r="K793" s="100"/>
      <x:c r="L793" s="99" t="str">
        <x:f>IFERROR(VLOOKUP(D793,'DAFTAR AKUN'!$A$5:$H$100,6,FALSE),"")</x:f>
      </x:c>
      <x:c r="M793" s="99"/>
      <x:c r="N793" s="99"/>
      <x:c r="O793" s="99"/>
      <x:c r="P793" s="99"/>
      <x:c r="Q793" s="101" t="str">
        <x:f>IF(B793="","",SUMIF($B$5:$B$1004,B793,$J$5:$J$1004)-SUMIF($B$5:$B$1004,B793,$K$5:$K$1004))</x:f>
      </x:c>
    </x:row>
    <x:row r="794">
      <x:c r="A794" s="98"/>
      <x:c r="B794" s="99"/>
      <x:c r="C794" s="99"/>
      <x:c r="D794" s="99"/>
      <x:c r="E794" s="80" t="str">
        <x:f>IFERROR(VLOOKUP(D794,'DAFTAR AKUN'!$A$5:$H$100,2,FALSE),"")</x:f>
      </x:c>
      <x:c r="F794" s="99"/>
      <x:c r="G794" s="99"/>
      <x:c r="H794" s="99"/>
      <x:c r="I794" s="99"/>
      <x:c r="J794" s="100"/>
      <x:c r="K794" s="100"/>
      <x:c r="L794" s="99" t="str">
        <x:f>IFERROR(VLOOKUP(D794,'DAFTAR AKUN'!$A$5:$H$100,6,FALSE),"")</x:f>
      </x:c>
      <x:c r="M794" s="99"/>
      <x:c r="N794" s="99"/>
      <x:c r="O794" s="99"/>
      <x:c r="P794" s="99"/>
      <x:c r="Q794" s="101" t="str">
        <x:f>IF(B794="","",SUMIF($B$5:$B$1004,B794,$J$5:$J$1004)-SUMIF($B$5:$B$1004,B794,$K$5:$K$1004))</x:f>
      </x:c>
    </x:row>
    <x:row r="795">
      <x:c r="A795" s="98"/>
      <x:c r="B795" s="99"/>
      <x:c r="C795" s="99"/>
      <x:c r="D795" s="99"/>
      <x:c r="E795" s="80" t="str">
        <x:f>IFERROR(VLOOKUP(D795,'DAFTAR AKUN'!$A$5:$H$100,2,FALSE),"")</x:f>
      </x:c>
      <x:c r="F795" s="99"/>
      <x:c r="G795" s="99"/>
      <x:c r="H795" s="99"/>
      <x:c r="I795" s="99"/>
      <x:c r="J795" s="100"/>
      <x:c r="K795" s="100"/>
      <x:c r="L795" s="99" t="str">
        <x:f>IFERROR(VLOOKUP(D795,'DAFTAR AKUN'!$A$5:$H$100,6,FALSE),"")</x:f>
      </x:c>
      <x:c r="M795" s="99"/>
      <x:c r="N795" s="99"/>
      <x:c r="O795" s="99"/>
      <x:c r="P795" s="99"/>
      <x:c r="Q795" s="101" t="str">
        <x:f>IF(B795="","",SUMIF($B$5:$B$1004,B795,$J$5:$J$1004)-SUMIF($B$5:$B$1004,B795,$K$5:$K$1004))</x:f>
      </x:c>
    </x:row>
    <x:row r="796">
      <x:c r="A796" s="98"/>
      <x:c r="B796" s="99"/>
      <x:c r="C796" s="99"/>
      <x:c r="D796" s="99"/>
      <x:c r="E796" s="80" t="str">
        <x:f>IFERROR(VLOOKUP(D796,'DAFTAR AKUN'!$A$5:$H$100,2,FALSE),"")</x:f>
      </x:c>
      <x:c r="F796" s="99"/>
      <x:c r="G796" s="99"/>
      <x:c r="H796" s="99"/>
      <x:c r="I796" s="99"/>
      <x:c r="J796" s="100"/>
      <x:c r="K796" s="100"/>
      <x:c r="L796" s="99" t="str">
        <x:f>IFERROR(VLOOKUP(D796,'DAFTAR AKUN'!$A$5:$H$100,6,FALSE),"")</x:f>
      </x:c>
      <x:c r="M796" s="99"/>
      <x:c r="N796" s="99"/>
      <x:c r="O796" s="99"/>
      <x:c r="P796" s="99"/>
      <x:c r="Q796" s="101" t="str">
        <x:f>IF(B796="","",SUMIF($B$5:$B$1004,B796,$J$5:$J$1004)-SUMIF($B$5:$B$1004,B796,$K$5:$K$1004))</x:f>
      </x:c>
    </x:row>
    <x:row r="797">
      <x:c r="A797" s="98"/>
      <x:c r="B797" s="99"/>
      <x:c r="C797" s="99"/>
      <x:c r="D797" s="99"/>
      <x:c r="E797" s="80" t="str">
        <x:f>IFERROR(VLOOKUP(D797,'DAFTAR AKUN'!$A$5:$H$100,2,FALSE),"")</x:f>
      </x:c>
      <x:c r="F797" s="99"/>
      <x:c r="G797" s="99"/>
      <x:c r="H797" s="99"/>
      <x:c r="I797" s="99"/>
      <x:c r="J797" s="100"/>
      <x:c r="K797" s="100"/>
      <x:c r="L797" s="99" t="str">
        <x:f>IFERROR(VLOOKUP(D797,'DAFTAR AKUN'!$A$5:$H$100,6,FALSE),"")</x:f>
      </x:c>
      <x:c r="M797" s="99"/>
      <x:c r="N797" s="99"/>
      <x:c r="O797" s="99"/>
      <x:c r="P797" s="99"/>
      <x:c r="Q797" s="101" t="str">
        <x:f>IF(B797="","",SUMIF($B$5:$B$1004,B797,$J$5:$J$1004)-SUMIF($B$5:$B$1004,B797,$K$5:$K$1004))</x:f>
      </x:c>
    </x:row>
    <x:row r="798">
      <x:c r="A798" s="98"/>
      <x:c r="B798" s="99"/>
      <x:c r="C798" s="99"/>
      <x:c r="D798" s="99"/>
      <x:c r="E798" s="80" t="str">
        <x:f>IFERROR(VLOOKUP(D798,'DAFTAR AKUN'!$A$5:$H$100,2,FALSE),"")</x:f>
      </x:c>
      <x:c r="F798" s="99"/>
      <x:c r="G798" s="99"/>
      <x:c r="H798" s="99"/>
      <x:c r="I798" s="99"/>
      <x:c r="J798" s="100"/>
      <x:c r="K798" s="100"/>
      <x:c r="L798" s="99" t="str">
        <x:f>IFERROR(VLOOKUP(D798,'DAFTAR AKUN'!$A$5:$H$100,6,FALSE),"")</x:f>
      </x:c>
      <x:c r="M798" s="99"/>
      <x:c r="N798" s="99"/>
      <x:c r="O798" s="99"/>
      <x:c r="P798" s="99"/>
      <x:c r="Q798" s="101" t="str">
        <x:f>IF(B798="","",SUMIF($B$5:$B$1004,B798,$J$5:$J$1004)-SUMIF($B$5:$B$1004,B798,$K$5:$K$1004))</x:f>
      </x:c>
    </x:row>
    <x:row r="799">
      <x:c r="A799" s="98"/>
      <x:c r="B799" s="99"/>
      <x:c r="C799" s="99"/>
      <x:c r="D799" s="99"/>
      <x:c r="E799" s="80" t="str">
        <x:f>IFERROR(VLOOKUP(D799,'DAFTAR AKUN'!$A$5:$H$100,2,FALSE),"")</x:f>
      </x:c>
      <x:c r="F799" s="99"/>
      <x:c r="G799" s="99"/>
      <x:c r="H799" s="99"/>
      <x:c r="I799" s="99"/>
      <x:c r="J799" s="100"/>
      <x:c r="K799" s="100"/>
      <x:c r="L799" s="99" t="str">
        <x:f>IFERROR(VLOOKUP(D799,'DAFTAR AKUN'!$A$5:$H$100,6,FALSE),"")</x:f>
      </x:c>
      <x:c r="M799" s="99"/>
      <x:c r="N799" s="99"/>
      <x:c r="O799" s="99"/>
      <x:c r="P799" s="99"/>
      <x:c r="Q799" s="101" t="str">
        <x:f>IF(B799="","",SUMIF($B$5:$B$1004,B799,$J$5:$J$1004)-SUMIF($B$5:$B$1004,B799,$K$5:$K$1004))</x:f>
      </x:c>
    </x:row>
    <x:row r="800">
      <x:c r="A800" s="98"/>
      <x:c r="B800" s="99"/>
      <x:c r="C800" s="99"/>
      <x:c r="D800" s="99"/>
      <x:c r="E800" s="80" t="str">
        <x:f>IFERROR(VLOOKUP(D800,'DAFTAR AKUN'!$A$5:$H$100,2,FALSE),"")</x:f>
      </x:c>
      <x:c r="F800" s="99"/>
      <x:c r="G800" s="99"/>
      <x:c r="H800" s="99"/>
      <x:c r="I800" s="99"/>
      <x:c r="J800" s="100"/>
      <x:c r="K800" s="100"/>
      <x:c r="L800" s="99" t="str">
        <x:f>IFERROR(VLOOKUP(D800,'DAFTAR AKUN'!$A$5:$H$100,6,FALSE),"")</x:f>
      </x:c>
      <x:c r="M800" s="99"/>
      <x:c r="N800" s="99"/>
      <x:c r="O800" s="99"/>
      <x:c r="P800" s="99"/>
      <x:c r="Q800" s="101" t="str">
        <x:f>IF(B800="","",SUMIF($B$5:$B$1004,B800,$J$5:$J$1004)-SUMIF($B$5:$B$1004,B800,$K$5:$K$1004))</x:f>
      </x:c>
    </x:row>
    <x:row r="801">
      <x:c r="A801" s="98"/>
      <x:c r="B801" s="99"/>
      <x:c r="C801" s="99"/>
      <x:c r="D801" s="99"/>
      <x:c r="E801" s="80" t="str">
        <x:f>IFERROR(VLOOKUP(D801,'DAFTAR AKUN'!$A$5:$H$100,2,FALSE),"")</x:f>
      </x:c>
      <x:c r="F801" s="99"/>
      <x:c r="G801" s="99"/>
      <x:c r="H801" s="99"/>
      <x:c r="I801" s="99"/>
      <x:c r="J801" s="100"/>
      <x:c r="K801" s="100"/>
      <x:c r="L801" s="99" t="str">
        <x:f>IFERROR(VLOOKUP(D801,'DAFTAR AKUN'!$A$5:$H$100,6,FALSE),"")</x:f>
      </x:c>
      <x:c r="M801" s="99"/>
      <x:c r="N801" s="99"/>
      <x:c r="O801" s="99"/>
      <x:c r="P801" s="99"/>
      <x:c r="Q801" s="101" t="str">
        <x:f>IF(B801="","",SUMIF($B$5:$B$1004,B801,$J$5:$J$1004)-SUMIF($B$5:$B$1004,B801,$K$5:$K$1004))</x:f>
      </x:c>
    </x:row>
    <x:row r="802">
      <x:c r="A802" s="98"/>
      <x:c r="B802" s="99"/>
      <x:c r="C802" s="99"/>
      <x:c r="D802" s="99"/>
      <x:c r="E802" s="80" t="str">
        <x:f>IFERROR(VLOOKUP(D802,'DAFTAR AKUN'!$A$5:$H$100,2,FALSE),"")</x:f>
      </x:c>
      <x:c r="F802" s="99"/>
      <x:c r="G802" s="99"/>
      <x:c r="H802" s="99"/>
      <x:c r="I802" s="99"/>
      <x:c r="J802" s="100"/>
      <x:c r="K802" s="100"/>
      <x:c r="L802" s="99" t="str">
        <x:f>IFERROR(VLOOKUP(D802,'DAFTAR AKUN'!$A$5:$H$100,6,FALSE),"")</x:f>
      </x:c>
      <x:c r="M802" s="99"/>
      <x:c r="N802" s="99"/>
      <x:c r="O802" s="99"/>
      <x:c r="P802" s="99"/>
      <x:c r="Q802" s="101" t="str">
        <x:f>IF(B802="","",SUMIF($B$5:$B$1004,B802,$J$5:$J$1004)-SUMIF($B$5:$B$1004,B802,$K$5:$K$1004))</x:f>
      </x:c>
    </x:row>
    <x:row r="803">
      <x:c r="A803" s="98"/>
      <x:c r="B803" s="99"/>
      <x:c r="C803" s="99"/>
      <x:c r="D803" s="99"/>
      <x:c r="E803" s="80" t="str">
        <x:f>IFERROR(VLOOKUP(D803,'DAFTAR AKUN'!$A$5:$H$100,2,FALSE),"")</x:f>
      </x:c>
      <x:c r="F803" s="99"/>
      <x:c r="G803" s="99"/>
      <x:c r="H803" s="99"/>
      <x:c r="I803" s="99"/>
      <x:c r="J803" s="100"/>
      <x:c r="K803" s="100"/>
      <x:c r="L803" s="99" t="str">
        <x:f>IFERROR(VLOOKUP(D803,'DAFTAR AKUN'!$A$5:$H$100,6,FALSE),"")</x:f>
      </x:c>
      <x:c r="M803" s="99"/>
      <x:c r="N803" s="99"/>
      <x:c r="O803" s="99"/>
      <x:c r="P803" s="99"/>
      <x:c r="Q803" s="101" t="str">
        <x:f>IF(B803="","",SUMIF($B$5:$B$1004,B803,$J$5:$J$1004)-SUMIF($B$5:$B$1004,B803,$K$5:$K$1004))</x:f>
      </x:c>
    </x:row>
    <x:row r="804">
      <x:c r="A804" s="98"/>
      <x:c r="B804" s="99"/>
      <x:c r="C804" s="99"/>
      <x:c r="D804" s="99"/>
      <x:c r="E804" s="80" t="str">
        <x:f>IFERROR(VLOOKUP(D804,'DAFTAR AKUN'!$A$5:$H$100,2,FALSE),"")</x:f>
      </x:c>
      <x:c r="F804" s="99"/>
      <x:c r="G804" s="99"/>
      <x:c r="H804" s="99"/>
      <x:c r="I804" s="99"/>
      <x:c r="J804" s="100"/>
      <x:c r="K804" s="100"/>
      <x:c r="L804" s="99" t="str">
        <x:f>IFERROR(VLOOKUP(D804,'DAFTAR AKUN'!$A$5:$H$100,6,FALSE),"")</x:f>
      </x:c>
      <x:c r="M804" s="99"/>
      <x:c r="N804" s="99"/>
      <x:c r="O804" s="99"/>
      <x:c r="P804" s="99"/>
      <x:c r="Q804" s="101" t="str">
        <x:f>IF(B804="","",SUMIF($B$5:$B$1004,B804,$J$5:$J$1004)-SUMIF($B$5:$B$1004,B804,$K$5:$K$1004))</x:f>
      </x:c>
    </x:row>
    <x:row r="805">
      <x:c r="A805" s="98"/>
      <x:c r="B805" s="99"/>
      <x:c r="C805" s="99"/>
      <x:c r="D805" s="99"/>
      <x:c r="E805" s="80" t="str">
        <x:f>IFERROR(VLOOKUP(D805,'DAFTAR AKUN'!$A$5:$H$100,2,FALSE),"")</x:f>
      </x:c>
      <x:c r="F805" s="99"/>
      <x:c r="G805" s="99"/>
      <x:c r="H805" s="99"/>
      <x:c r="I805" s="99"/>
      <x:c r="J805" s="100"/>
      <x:c r="K805" s="100"/>
      <x:c r="L805" s="99" t="str">
        <x:f>IFERROR(VLOOKUP(D805,'DAFTAR AKUN'!$A$5:$H$100,6,FALSE),"")</x:f>
      </x:c>
      <x:c r="M805" s="99"/>
      <x:c r="N805" s="99"/>
      <x:c r="O805" s="99"/>
      <x:c r="P805" s="99"/>
      <x:c r="Q805" s="101" t="str">
        <x:f>IF(B805="","",SUMIF($B$5:$B$1004,B805,$J$5:$J$1004)-SUMIF($B$5:$B$1004,B805,$K$5:$K$1004))</x:f>
      </x:c>
    </x:row>
    <x:row r="806">
      <x:c r="A806" s="98"/>
      <x:c r="B806" s="99"/>
      <x:c r="C806" s="99"/>
      <x:c r="D806" s="99"/>
      <x:c r="E806" s="80" t="str">
        <x:f>IFERROR(VLOOKUP(D806,'DAFTAR AKUN'!$A$5:$H$100,2,FALSE),"")</x:f>
      </x:c>
      <x:c r="F806" s="99"/>
      <x:c r="G806" s="99"/>
      <x:c r="H806" s="99"/>
      <x:c r="I806" s="99"/>
      <x:c r="J806" s="100"/>
      <x:c r="K806" s="100"/>
      <x:c r="L806" s="99" t="str">
        <x:f>IFERROR(VLOOKUP(D806,'DAFTAR AKUN'!$A$5:$H$100,6,FALSE),"")</x:f>
      </x:c>
      <x:c r="M806" s="99"/>
      <x:c r="N806" s="99"/>
      <x:c r="O806" s="99"/>
      <x:c r="P806" s="99"/>
      <x:c r="Q806" s="101" t="str">
        <x:f>IF(B806="","",SUMIF($B$5:$B$1004,B806,$J$5:$J$1004)-SUMIF($B$5:$B$1004,B806,$K$5:$K$1004))</x:f>
      </x:c>
    </x:row>
    <x:row r="807">
      <x:c r="A807" s="98"/>
      <x:c r="B807" s="99"/>
      <x:c r="C807" s="99"/>
      <x:c r="D807" s="99"/>
      <x:c r="E807" s="80" t="str">
        <x:f>IFERROR(VLOOKUP(D807,'DAFTAR AKUN'!$A$5:$H$100,2,FALSE),"")</x:f>
      </x:c>
      <x:c r="F807" s="99"/>
      <x:c r="G807" s="99"/>
      <x:c r="H807" s="99"/>
      <x:c r="I807" s="99"/>
      <x:c r="J807" s="100"/>
      <x:c r="K807" s="100"/>
      <x:c r="L807" s="99" t="str">
        <x:f>IFERROR(VLOOKUP(D807,'DAFTAR AKUN'!$A$5:$H$100,6,FALSE),"")</x:f>
      </x:c>
      <x:c r="M807" s="99"/>
      <x:c r="N807" s="99"/>
      <x:c r="O807" s="99"/>
      <x:c r="P807" s="99"/>
      <x:c r="Q807" s="101" t="str">
        <x:f>IF(B807="","",SUMIF($B$5:$B$1004,B807,$J$5:$J$1004)-SUMIF($B$5:$B$1004,B807,$K$5:$K$1004))</x:f>
      </x:c>
    </x:row>
    <x:row r="808">
      <x:c r="A808" s="98"/>
      <x:c r="B808" s="99"/>
      <x:c r="C808" s="99"/>
      <x:c r="D808" s="99"/>
      <x:c r="E808" s="80" t="str">
        <x:f>IFERROR(VLOOKUP(D808,'DAFTAR AKUN'!$A$5:$H$100,2,FALSE),"")</x:f>
      </x:c>
      <x:c r="F808" s="99"/>
      <x:c r="G808" s="99"/>
      <x:c r="H808" s="99"/>
      <x:c r="I808" s="99"/>
      <x:c r="J808" s="100"/>
      <x:c r="K808" s="100"/>
      <x:c r="L808" s="99" t="str">
        <x:f>IFERROR(VLOOKUP(D808,'DAFTAR AKUN'!$A$5:$H$100,6,FALSE),"")</x:f>
      </x:c>
      <x:c r="M808" s="99"/>
      <x:c r="N808" s="99"/>
      <x:c r="O808" s="99"/>
      <x:c r="P808" s="99"/>
      <x:c r="Q808" s="101" t="str">
        <x:f>IF(B808="","",SUMIF($B$5:$B$1004,B808,$J$5:$J$1004)-SUMIF($B$5:$B$1004,B808,$K$5:$K$1004))</x:f>
      </x:c>
    </x:row>
    <x:row r="809">
      <x:c r="A809" s="98"/>
      <x:c r="B809" s="99"/>
      <x:c r="C809" s="99"/>
      <x:c r="D809" s="99"/>
      <x:c r="E809" s="80" t="str">
        <x:f>IFERROR(VLOOKUP(D809,'DAFTAR AKUN'!$A$5:$H$100,2,FALSE),"")</x:f>
      </x:c>
      <x:c r="F809" s="99"/>
      <x:c r="G809" s="99"/>
      <x:c r="H809" s="99"/>
      <x:c r="I809" s="99"/>
      <x:c r="J809" s="100"/>
      <x:c r="K809" s="100"/>
      <x:c r="L809" s="99" t="str">
        <x:f>IFERROR(VLOOKUP(D809,'DAFTAR AKUN'!$A$5:$H$100,6,FALSE),"")</x:f>
      </x:c>
      <x:c r="M809" s="99"/>
      <x:c r="N809" s="99"/>
      <x:c r="O809" s="99"/>
      <x:c r="P809" s="99"/>
      <x:c r="Q809" s="101" t="str">
        <x:f>IF(B809="","",SUMIF($B$5:$B$1004,B809,$J$5:$J$1004)-SUMIF($B$5:$B$1004,B809,$K$5:$K$1004))</x:f>
      </x:c>
    </x:row>
    <x:row r="810">
      <x:c r="A810" s="98"/>
      <x:c r="B810" s="99"/>
      <x:c r="C810" s="99"/>
      <x:c r="D810" s="99"/>
      <x:c r="E810" s="80" t="str">
        <x:f>IFERROR(VLOOKUP(D810,'DAFTAR AKUN'!$A$5:$H$100,2,FALSE),"")</x:f>
      </x:c>
      <x:c r="F810" s="99"/>
      <x:c r="G810" s="99"/>
      <x:c r="H810" s="99"/>
      <x:c r="I810" s="99"/>
      <x:c r="J810" s="100"/>
      <x:c r="K810" s="100"/>
      <x:c r="L810" s="99" t="str">
        <x:f>IFERROR(VLOOKUP(D810,'DAFTAR AKUN'!$A$5:$H$100,6,FALSE),"")</x:f>
      </x:c>
      <x:c r="M810" s="99"/>
      <x:c r="N810" s="99"/>
      <x:c r="O810" s="99"/>
      <x:c r="P810" s="99"/>
      <x:c r="Q810" s="101" t="str">
        <x:f>IF(B810="","",SUMIF($B$5:$B$1004,B810,$J$5:$J$1004)-SUMIF($B$5:$B$1004,B810,$K$5:$K$1004))</x:f>
      </x:c>
    </x:row>
    <x:row r="811">
      <x:c r="A811" s="98"/>
      <x:c r="B811" s="99"/>
      <x:c r="C811" s="99"/>
      <x:c r="D811" s="99"/>
      <x:c r="E811" s="80" t="str">
        <x:f>IFERROR(VLOOKUP(D811,'DAFTAR AKUN'!$A$5:$H$100,2,FALSE),"")</x:f>
      </x:c>
      <x:c r="F811" s="99"/>
      <x:c r="G811" s="99"/>
      <x:c r="H811" s="99"/>
      <x:c r="I811" s="99"/>
      <x:c r="J811" s="100"/>
      <x:c r="K811" s="100"/>
      <x:c r="L811" s="99" t="str">
        <x:f>IFERROR(VLOOKUP(D811,'DAFTAR AKUN'!$A$5:$H$100,6,FALSE),"")</x:f>
      </x:c>
      <x:c r="M811" s="99"/>
      <x:c r="N811" s="99"/>
      <x:c r="O811" s="99"/>
      <x:c r="P811" s="99"/>
      <x:c r="Q811" s="101" t="str">
        <x:f>IF(B811="","",SUMIF($B$5:$B$1004,B811,$J$5:$J$1004)-SUMIF($B$5:$B$1004,B811,$K$5:$K$1004))</x:f>
      </x:c>
    </x:row>
    <x:row r="812">
      <x:c r="A812" s="98"/>
      <x:c r="B812" s="99"/>
      <x:c r="C812" s="99"/>
      <x:c r="D812" s="99"/>
      <x:c r="E812" s="80" t="str">
        <x:f>IFERROR(VLOOKUP(D812,'DAFTAR AKUN'!$A$5:$H$100,2,FALSE),"")</x:f>
      </x:c>
      <x:c r="F812" s="99"/>
      <x:c r="G812" s="99"/>
      <x:c r="H812" s="99"/>
      <x:c r="I812" s="99"/>
      <x:c r="J812" s="100"/>
      <x:c r="K812" s="100"/>
      <x:c r="L812" s="99" t="str">
        <x:f>IFERROR(VLOOKUP(D812,'DAFTAR AKUN'!$A$5:$H$100,6,FALSE),"")</x:f>
      </x:c>
      <x:c r="M812" s="99"/>
      <x:c r="N812" s="99"/>
      <x:c r="O812" s="99"/>
      <x:c r="P812" s="99"/>
      <x:c r="Q812" s="101" t="str">
        <x:f>IF(B812="","",SUMIF($B$5:$B$1004,B812,$J$5:$J$1004)-SUMIF($B$5:$B$1004,B812,$K$5:$K$1004))</x:f>
      </x:c>
    </x:row>
    <x:row r="813">
      <x:c r="A813" s="98"/>
      <x:c r="B813" s="99"/>
      <x:c r="C813" s="99"/>
      <x:c r="D813" s="99"/>
      <x:c r="E813" s="80" t="str">
        <x:f>IFERROR(VLOOKUP(D813,'DAFTAR AKUN'!$A$5:$H$100,2,FALSE),"")</x:f>
      </x:c>
      <x:c r="F813" s="99"/>
      <x:c r="G813" s="99"/>
      <x:c r="H813" s="99"/>
      <x:c r="I813" s="99"/>
      <x:c r="J813" s="100"/>
      <x:c r="K813" s="100"/>
      <x:c r="L813" s="99" t="str">
        <x:f>IFERROR(VLOOKUP(D813,'DAFTAR AKUN'!$A$5:$H$100,6,FALSE),"")</x:f>
      </x:c>
      <x:c r="M813" s="99"/>
      <x:c r="N813" s="99"/>
      <x:c r="O813" s="99"/>
      <x:c r="P813" s="99"/>
      <x:c r="Q813" s="101" t="str">
        <x:f>IF(B813="","",SUMIF($B$5:$B$1004,B813,$J$5:$J$1004)-SUMIF($B$5:$B$1004,B813,$K$5:$K$1004))</x:f>
      </x:c>
    </x:row>
    <x:row r="814">
      <x:c r="A814" s="98"/>
      <x:c r="B814" s="99"/>
      <x:c r="C814" s="99"/>
      <x:c r="D814" s="99"/>
      <x:c r="E814" s="80" t="str">
        <x:f>IFERROR(VLOOKUP(D814,'DAFTAR AKUN'!$A$5:$H$100,2,FALSE),"")</x:f>
      </x:c>
      <x:c r="F814" s="99"/>
      <x:c r="G814" s="99"/>
      <x:c r="H814" s="99"/>
      <x:c r="I814" s="99"/>
      <x:c r="J814" s="100"/>
      <x:c r="K814" s="100"/>
      <x:c r="L814" s="99" t="str">
        <x:f>IFERROR(VLOOKUP(D814,'DAFTAR AKUN'!$A$5:$H$100,6,FALSE),"")</x:f>
      </x:c>
      <x:c r="M814" s="99"/>
      <x:c r="N814" s="99"/>
      <x:c r="O814" s="99"/>
      <x:c r="P814" s="99"/>
      <x:c r="Q814" s="101" t="str">
        <x:f>IF(B814="","",SUMIF($B$5:$B$1004,B814,$J$5:$J$1004)-SUMIF($B$5:$B$1004,B814,$K$5:$K$1004))</x:f>
      </x:c>
    </x:row>
    <x:row r="815">
      <x:c r="A815" s="98"/>
      <x:c r="B815" s="99"/>
      <x:c r="C815" s="99"/>
      <x:c r="D815" s="99"/>
      <x:c r="E815" s="80" t="str">
        <x:f>IFERROR(VLOOKUP(D815,'DAFTAR AKUN'!$A$5:$H$100,2,FALSE),"")</x:f>
      </x:c>
      <x:c r="F815" s="99"/>
      <x:c r="G815" s="99"/>
      <x:c r="H815" s="99"/>
      <x:c r="I815" s="99"/>
      <x:c r="J815" s="100"/>
      <x:c r="K815" s="100"/>
      <x:c r="L815" s="99" t="str">
        <x:f>IFERROR(VLOOKUP(D815,'DAFTAR AKUN'!$A$5:$H$100,6,FALSE),"")</x:f>
      </x:c>
      <x:c r="M815" s="99"/>
      <x:c r="N815" s="99"/>
      <x:c r="O815" s="99"/>
      <x:c r="P815" s="99"/>
      <x:c r="Q815" s="101" t="str">
        <x:f>IF(B815="","",SUMIF($B$5:$B$1004,B815,$J$5:$J$1004)-SUMIF($B$5:$B$1004,B815,$K$5:$K$1004))</x:f>
      </x:c>
    </x:row>
    <x:row r="816">
      <x:c r="A816" s="98"/>
      <x:c r="B816" s="99"/>
      <x:c r="C816" s="99"/>
      <x:c r="D816" s="99"/>
      <x:c r="E816" s="80" t="str">
        <x:f>IFERROR(VLOOKUP(D816,'DAFTAR AKUN'!$A$5:$H$100,2,FALSE),"")</x:f>
      </x:c>
      <x:c r="F816" s="99"/>
      <x:c r="G816" s="99"/>
      <x:c r="H816" s="99"/>
      <x:c r="I816" s="99"/>
      <x:c r="J816" s="100"/>
      <x:c r="K816" s="100"/>
      <x:c r="L816" s="99" t="str">
        <x:f>IFERROR(VLOOKUP(D816,'DAFTAR AKUN'!$A$5:$H$100,6,FALSE),"")</x:f>
      </x:c>
      <x:c r="M816" s="99"/>
      <x:c r="N816" s="99"/>
      <x:c r="O816" s="99"/>
      <x:c r="P816" s="99"/>
      <x:c r="Q816" s="101" t="str">
        <x:f>IF(B816="","",SUMIF($B$5:$B$1004,B816,$J$5:$J$1004)-SUMIF($B$5:$B$1004,B816,$K$5:$K$1004))</x:f>
      </x:c>
    </x:row>
    <x:row r="817">
      <x:c r="A817" s="98"/>
      <x:c r="B817" s="99"/>
      <x:c r="C817" s="99"/>
      <x:c r="D817" s="99"/>
      <x:c r="E817" s="80" t="str">
        <x:f>IFERROR(VLOOKUP(D817,'DAFTAR AKUN'!$A$5:$H$100,2,FALSE),"")</x:f>
      </x:c>
      <x:c r="F817" s="99"/>
      <x:c r="G817" s="99"/>
      <x:c r="H817" s="99"/>
      <x:c r="I817" s="99"/>
      <x:c r="J817" s="100"/>
      <x:c r="K817" s="100"/>
      <x:c r="L817" s="99" t="str">
        <x:f>IFERROR(VLOOKUP(D817,'DAFTAR AKUN'!$A$5:$H$100,6,FALSE),"")</x:f>
      </x:c>
      <x:c r="M817" s="99"/>
      <x:c r="N817" s="99"/>
      <x:c r="O817" s="99"/>
      <x:c r="P817" s="99"/>
      <x:c r="Q817" s="101" t="str">
        <x:f>IF(B817="","",SUMIF($B$5:$B$1004,B817,$J$5:$J$1004)-SUMIF($B$5:$B$1004,B817,$K$5:$K$1004))</x:f>
      </x:c>
    </x:row>
    <x:row r="818">
      <x:c r="A818" s="98"/>
      <x:c r="B818" s="99"/>
      <x:c r="C818" s="99"/>
      <x:c r="D818" s="99"/>
      <x:c r="E818" s="80" t="str">
        <x:f>IFERROR(VLOOKUP(D818,'DAFTAR AKUN'!$A$5:$H$100,2,FALSE),"")</x:f>
      </x:c>
      <x:c r="F818" s="99"/>
      <x:c r="G818" s="99"/>
      <x:c r="H818" s="99"/>
      <x:c r="I818" s="99"/>
      <x:c r="J818" s="100"/>
      <x:c r="K818" s="100"/>
      <x:c r="L818" s="99" t="str">
        <x:f>IFERROR(VLOOKUP(D818,'DAFTAR AKUN'!$A$5:$H$100,6,FALSE),"")</x:f>
      </x:c>
      <x:c r="M818" s="99"/>
      <x:c r="N818" s="99"/>
      <x:c r="O818" s="99"/>
      <x:c r="P818" s="99"/>
      <x:c r="Q818" s="101" t="str">
        <x:f>IF(B818="","",SUMIF($B$5:$B$1004,B818,$J$5:$J$1004)-SUMIF($B$5:$B$1004,B818,$K$5:$K$1004))</x:f>
      </x:c>
    </x:row>
    <x:row r="819">
      <x:c r="A819" s="98"/>
      <x:c r="B819" s="99"/>
      <x:c r="C819" s="99"/>
      <x:c r="D819" s="99"/>
      <x:c r="E819" s="80" t="str">
        <x:f>IFERROR(VLOOKUP(D819,'DAFTAR AKUN'!$A$5:$H$100,2,FALSE),"")</x:f>
      </x:c>
      <x:c r="F819" s="99"/>
      <x:c r="G819" s="99"/>
      <x:c r="H819" s="99"/>
      <x:c r="I819" s="99"/>
      <x:c r="J819" s="100"/>
      <x:c r="K819" s="100"/>
      <x:c r="L819" s="99" t="str">
        <x:f>IFERROR(VLOOKUP(D819,'DAFTAR AKUN'!$A$5:$H$100,6,FALSE),"")</x:f>
      </x:c>
      <x:c r="M819" s="99"/>
      <x:c r="N819" s="99"/>
      <x:c r="O819" s="99"/>
      <x:c r="P819" s="99"/>
      <x:c r="Q819" s="101" t="str">
        <x:f>IF(B819="","",SUMIF($B$5:$B$1004,B819,$J$5:$J$1004)-SUMIF($B$5:$B$1004,B819,$K$5:$K$1004))</x:f>
      </x:c>
    </x:row>
    <x:row r="820">
      <x:c r="A820" s="98"/>
      <x:c r="B820" s="99"/>
      <x:c r="C820" s="99"/>
      <x:c r="D820" s="99"/>
      <x:c r="E820" s="80" t="str">
        <x:f>IFERROR(VLOOKUP(D820,'DAFTAR AKUN'!$A$5:$H$100,2,FALSE),"")</x:f>
      </x:c>
      <x:c r="F820" s="99"/>
      <x:c r="G820" s="99"/>
      <x:c r="H820" s="99"/>
      <x:c r="I820" s="99"/>
      <x:c r="J820" s="100"/>
      <x:c r="K820" s="100"/>
      <x:c r="L820" s="99" t="str">
        <x:f>IFERROR(VLOOKUP(D820,'DAFTAR AKUN'!$A$5:$H$100,6,FALSE),"")</x:f>
      </x:c>
      <x:c r="M820" s="99"/>
      <x:c r="N820" s="99"/>
      <x:c r="O820" s="99"/>
      <x:c r="P820" s="99"/>
      <x:c r="Q820" s="101" t="str">
        <x:f>IF(B820="","",SUMIF($B$5:$B$1004,B820,$J$5:$J$1004)-SUMIF($B$5:$B$1004,B820,$K$5:$K$1004))</x:f>
      </x:c>
    </x:row>
    <x:row r="821">
      <x:c r="A821" s="98"/>
      <x:c r="B821" s="99"/>
      <x:c r="C821" s="99"/>
      <x:c r="D821" s="99"/>
      <x:c r="E821" s="80" t="str">
        <x:f>IFERROR(VLOOKUP(D821,'DAFTAR AKUN'!$A$5:$H$100,2,FALSE),"")</x:f>
      </x:c>
      <x:c r="F821" s="99"/>
      <x:c r="G821" s="99"/>
      <x:c r="H821" s="99"/>
      <x:c r="I821" s="99"/>
      <x:c r="J821" s="100"/>
      <x:c r="K821" s="100"/>
      <x:c r="L821" s="99" t="str">
        <x:f>IFERROR(VLOOKUP(D821,'DAFTAR AKUN'!$A$5:$H$100,6,FALSE),"")</x:f>
      </x:c>
      <x:c r="M821" s="99"/>
      <x:c r="N821" s="99"/>
      <x:c r="O821" s="99"/>
      <x:c r="P821" s="99"/>
      <x:c r="Q821" s="101" t="str">
        <x:f>IF(B821="","",SUMIF($B$5:$B$1004,B821,$J$5:$J$1004)-SUMIF($B$5:$B$1004,B821,$K$5:$K$1004))</x:f>
      </x:c>
    </x:row>
    <x:row r="822">
      <x:c r="A822" s="98"/>
      <x:c r="B822" s="99"/>
      <x:c r="C822" s="99"/>
      <x:c r="D822" s="99"/>
      <x:c r="E822" s="80" t="str">
        <x:f>IFERROR(VLOOKUP(D822,'DAFTAR AKUN'!$A$5:$H$100,2,FALSE),"")</x:f>
      </x:c>
      <x:c r="F822" s="99"/>
      <x:c r="G822" s="99"/>
      <x:c r="H822" s="99"/>
      <x:c r="I822" s="99"/>
      <x:c r="J822" s="100"/>
      <x:c r="K822" s="100"/>
      <x:c r="L822" s="99" t="str">
        <x:f>IFERROR(VLOOKUP(D822,'DAFTAR AKUN'!$A$5:$H$100,6,FALSE),"")</x:f>
      </x:c>
      <x:c r="M822" s="99"/>
      <x:c r="N822" s="99"/>
      <x:c r="O822" s="99"/>
      <x:c r="P822" s="99"/>
      <x:c r="Q822" s="101" t="str">
        <x:f>IF(B822="","",SUMIF($B$5:$B$1004,B822,$J$5:$J$1004)-SUMIF($B$5:$B$1004,B822,$K$5:$K$1004))</x:f>
      </x:c>
    </x:row>
    <x:row r="823">
      <x:c r="A823" s="98"/>
      <x:c r="B823" s="99"/>
      <x:c r="C823" s="99"/>
      <x:c r="D823" s="99"/>
      <x:c r="E823" s="80" t="str">
        <x:f>IFERROR(VLOOKUP(D823,'DAFTAR AKUN'!$A$5:$H$100,2,FALSE),"")</x:f>
      </x:c>
      <x:c r="F823" s="99"/>
      <x:c r="G823" s="99"/>
      <x:c r="H823" s="99"/>
      <x:c r="I823" s="99"/>
      <x:c r="J823" s="100"/>
      <x:c r="K823" s="100"/>
      <x:c r="L823" s="99" t="str">
        <x:f>IFERROR(VLOOKUP(D823,'DAFTAR AKUN'!$A$5:$H$100,6,FALSE),"")</x:f>
      </x:c>
      <x:c r="M823" s="99"/>
      <x:c r="N823" s="99"/>
      <x:c r="O823" s="99"/>
      <x:c r="P823" s="99"/>
      <x:c r="Q823" s="101" t="str">
        <x:f>IF(B823="","",SUMIF($B$5:$B$1004,B823,$J$5:$J$1004)-SUMIF($B$5:$B$1004,B823,$K$5:$K$1004))</x:f>
      </x:c>
    </x:row>
    <x:row r="824">
      <x:c r="A824" s="98"/>
      <x:c r="B824" s="99"/>
      <x:c r="C824" s="99"/>
      <x:c r="D824" s="99"/>
      <x:c r="E824" s="80" t="str">
        <x:f>IFERROR(VLOOKUP(D824,'DAFTAR AKUN'!$A$5:$H$100,2,FALSE),"")</x:f>
      </x:c>
      <x:c r="F824" s="99"/>
      <x:c r="G824" s="99"/>
      <x:c r="H824" s="99"/>
      <x:c r="I824" s="99"/>
      <x:c r="J824" s="100"/>
      <x:c r="K824" s="100"/>
      <x:c r="L824" s="99" t="str">
        <x:f>IFERROR(VLOOKUP(D824,'DAFTAR AKUN'!$A$5:$H$100,6,FALSE),"")</x:f>
      </x:c>
      <x:c r="M824" s="99"/>
      <x:c r="N824" s="99"/>
      <x:c r="O824" s="99"/>
      <x:c r="P824" s="99"/>
      <x:c r="Q824" s="101" t="str">
        <x:f>IF(B824="","",SUMIF($B$5:$B$1004,B824,$J$5:$J$1004)-SUMIF($B$5:$B$1004,B824,$K$5:$K$1004))</x:f>
      </x:c>
    </x:row>
    <x:row r="825">
      <x:c r="A825" s="98"/>
      <x:c r="B825" s="99"/>
      <x:c r="C825" s="99"/>
      <x:c r="D825" s="99"/>
      <x:c r="E825" s="80" t="str">
        <x:f>IFERROR(VLOOKUP(D825,'DAFTAR AKUN'!$A$5:$H$100,2,FALSE),"")</x:f>
      </x:c>
      <x:c r="F825" s="99"/>
      <x:c r="G825" s="99"/>
      <x:c r="H825" s="99"/>
      <x:c r="I825" s="99"/>
      <x:c r="J825" s="100"/>
      <x:c r="K825" s="100"/>
      <x:c r="L825" s="99" t="str">
        <x:f>IFERROR(VLOOKUP(D825,'DAFTAR AKUN'!$A$5:$H$100,6,FALSE),"")</x:f>
      </x:c>
      <x:c r="M825" s="99"/>
      <x:c r="N825" s="99"/>
      <x:c r="O825" s="99"/>
      <x:c r="P825" s="99"/>
      <x:c r="Q825" s="101" t="str">
        <x:f>IF(B825="","",SUMIF($B$5:$B$1004,B825,$J$5:$J$1004)-SUMIF($B$5:$B$1004,B825,$K$5:$K$1004))</x:f>
      </x:c>
    </x:row>
    <x:row r="826">
      <x:c r="A826" s="98"/>
      <x:c r="B826" s="99"/>
      <x:c r="C826" s="99"/>
      <x:c r="D826" s="99"/>
      <x:c r="E826" s="80" t="str">
        <x:f>IFERROR(VLOOKUP(D826,'DAFTAR AKUN'!$A$5:$H$100,2,FALSE),"")</x:f>
      </x:c>
      <x:c r="F826" s="99"/>
      <x:c r="G826" s="99"/>
      <x:c r="H826" s="99"/>
      <x:c r="I826" s="99"/>
      <x:c r="J826" s="100"/>
      <x:c r="K826" s="100"/>
      <x:c r="L826" s="99" t="str">
        <x:f>IFERROR(VLOOKUP(D826,'DAFTAR AKUN'!$A$5:$H$100,6,FALSE),"")</x:f>
      </x:c>
      <x:c r="M826" s="99"/>
      <x:c r="N826" s="99"/>
      <x:c r="O826" s="99"/>
      <x:c r="P826" s="99"/>
      <x:c r="Q826" s="101" t="str">
        <x:f>IF(B826="","",SUMIF($B$5:$B$1004,B826,$J$5:$J$1004)-SUMIF($B$5:$B$1004,B826,$K$5:$K$1004))</x:f>
      </x:c>
    </x:row>
    <x:row r="827">
      <x:c r="A827" s="98"/>
      <x:c r="B827" s="99"/>
      <x:c r="C827" s="99"/>
      <x:c r="D827" s="99"/>
      <x:c r="E827" s="80" t="str">
        <x:f>IFERROR(VLOOKUP(D827,'DAFTAR AKUN'!$A$5:$H$100,2,FALSE),"")</x:f>
      </x:c>
      <x:c r="F827" s="99"/>
      <x:c r="G827" s="99"/>
      <x:c r="H827" s="99"/>
      <x:c r="I827" s="99"/>
      <x:c r="J827" s="100"/>
      <x:c r="K827" s="100"/>
      <x:c r="L827" s="99" t="str">
        <x:f>IFERROR(VLOOKUP(D827,'DAFTAR AKUN'!$A$5:$H$100,6,FALSE),"")</x:f>
      </x:c>
      <x:c r="M827" s="99"/>
      <x:c r="N827" s="99"/>
      <x:c r="O827" s="99"/>
      <x:c r="P827" s="99"/>
      <x:c r="Q827" s="101" t="str">
        <x:f>IF(B827="","",SUMIF($B$5:$B$1004,B827,$J$5:$J$1004)-SUMIF($B$5:$B$1004,B827,$K$5:$K$1004))</x:f>
      </x:c>
    </x:row>
    <x:row r="828">
      <x:c r="A828" s="98"/>
      <x:c r="B828" s="99"/>
      <x:c r="C828" s="99"/>
      <x:c r="D828" s="99"/>
      <x:c r="E828" s="80" t="str">
        <x:f>IFERROR(VLOOKUP(D828,'DAFTAR AKUN'!$A$5:$H$100,2,FALSE),"")</x:f>
      </x:c>
      <x:c r="F828" s="99"/>
      <x:c r="G828" s="99"/>
      <x:c r="H828" s="99"/>
      <x:c r="I828" s="99"/>
      <x:c r="J828" s="100"/>
      <x:c r="K828" s="100"/>
      <x:c r="L828" s="99" t="str">
        <x:f>IFERROR(VLOOKUP(D828,'DAFTAR AKUN'!$A$5:$H$100,6,FALSE),"")</x:f>
      </x:c>
      <x:c r="M828" s="99"/>
      <x:c r="N828" s="99"/>
      <x:c r="O828" s="99"/>
      <x:c r="P828" s="99"/>
      <x:c r="Q828" s="101" t="str">
        <x:f>IF(B828="","",SUMIF($B$5:$B$1004,B828,$J$5:$J$1004)-SUMIF($B$5:$B$1004,B828,$K$5:$K$1004))</x:f>
      </x:c>
    </x:row>
    <x:row r="829">
      <x:c r="A829" s="98"/>
      <x:c r="B829" s="99"/>
      <x:c r="C829" s="99"/>
      <x:c r="D829" s="99"/>
      <x:c r="E829" s="80" t="str">
        <x:f>IFERROR(VLOOKUP(D829,'DAFTAR AKUN'!$A$5:$H$100,2,FALSE),"")</x:f>
      </x:c>
      <x:c r="F829" s="99"/>
      <x:c r="G829" s="99"/>
      <x:c r="H829" s="99"/>
      <x:c r="I829" s="99"/>
      <x:c r="J829" s="100"/>
      <x:c r="K829" s="100"/>
      <x:c r="L829" s="99" t="str">
        <x:f>IFERROR(VLOOKUP(D829,'DAFTAR AKUN'!$A$5:$H$100,6,FALSE),"")</x:f>
      </x:c>
      <x:c r="M829" s="99"/>
      <x:c r="N829" s="99"/>
      <x:c r="O829" s="99"/>
      <x:c r="P829" s="99"/>
      <x:c r="Q829" s="101" t="str">
        <x:f>IF(B829="","",SUMIF($B$5:$B$1004,B829,$J$5:$J$1004)-SUMIF($B$5:$B$1004,B829,$K$5:$K$1004))</x:f>
      </x:c>
    </x:row>
    <x:row r="830">
      <x:c r="A830" s="98"/>
      <x:c r="B830" s="99"/>
      <x:c r="C830" s="99"/>
      <x:c r="D830" s="99"/>
      <x:c r="E830" s="80" t="str">
        <x:f>IFERROR(VLOOKUP(D830,'DAFTAR AKUN'!$A$5:$H$100,2,FALSE),"")</x:f>
      </x:c>
      <x:c r="F830" s="99"/>
      <x:c r="G830" s="99"/>
      <x:c r="H830" s="99"/>
      <x:c r="I830" s="99"/>
      <x:c r="J830" s="100"/>
      <x:c r="K830" s="100"/>
      <x:c r="L830" s="99" t="str">
        <x:f>IFERROR(VLOOKUP(D830,'DAFTAR AKUN'!$A$5:$H$100,6,FALSE),"")</x:f>
      </x:c>
      <x:c r="M830" s="99"/>
      <x:c r="N830" s="99"/>
      <x:c r="O830" s="99"/>
      <x:c r="P830" s="99"/>
      <x:c r="Q830" s="101" t="str">
        <x:f>IF(B830="","",SUMIF($B$5:$B$1004,B830,$J$5:$J$1004)-SUMIF($B$5:$B$1004,B830,$K$5:$K$1004))</x:f>
      </x:c>
    </x:row>
    <x:row r="831">
      <x:c r="A831" s="98"/>
      <x:c r="B831" s="99"/>
      <x:c r="C831" s="99"/>
      <x:c r="D831" s="99"/>
      <x:c r="E831" s="80" t="str">
        <x:f>IFERROR(VLOOKUP(D831,'DAFTAR AKUN'!$A$5:$H$100,2,FALSE),"")</x:f>
      </x:c>
      <x:c r="F831" s="99"/>
      <x:c r="G831" s="99"/>
      <x:c r="H831" s="99"/>
      <x:c r="I831" s="99"/>
      <x:c r="J831" s="100"/>
      <x:c r="K831" s="100"/>
      <x:c r="L831" s="99" t="str">
        <x:f>IFERROR(VLOOKUP(D831,'DAFTAR AKUN'!$A$5:$H$100,6,FALSE),"")</x:f>
      </x:c>
      <x:c r="M831" s="99"/>
      <x:c r="N831" s="99"/>
      <x:c r="O831" s="99"/>
      <x:c r="P831" s="99"/>
      <x:c r="Q831" s="101" t="str">
        <x:f>IF(B831="","",SUMIF($B$5:$B$1004,B831,$J$5:$J$1004)-SUMIF($B$5:$B$1004,B831,$K$5:$K$1004))</x:f>
      </x:c>
    </x:row>
    <x:row r="832">
      <x:c r="A832" s="98"/>
      <x:c r="B832" s="99"/>
      <x:c r="C832" s="99"/>
      <x:c r="D832" s="99"/>
      <x:c r="E832" s="80" t="str">
        <x:f>IFERROR(VLOOKUP(D832,'DAFTAR AKUN'!$A$5:$H$100,2,FALSE),"")</x:f>
      </x:c>
      <x:c r="F832" s="99"/>
      <x:c r="G832" s="99"/>
      <x:c r="H832" s="99"/>
      <x:c r="I832" s="99"/>
      <x:c r="J832" s="100"/>
      <x:c r="K832" s="100"/>
      <x:c r="L832" s="99" t="str">
        <x:f>IFERROR(VLOOKUP(D832,'DAFTAR AKUN'!$A$5:$H$100,6,FALSE),"")</x:f>
      </x:c>
      <x:c r="M832" s="99"/>
      <x:c r="N832" s="99"/>
      <x:c r="O832" s="99"/>
      <x:c r="P832" s="99"/>
      <x:c r="Q832" s="101" t="str">
        <x:f>IF(B832="","",SUMIF($B$5:$B$1004,B832,$J$5:$J$1004)-SUMIF($B$5:$B$1004,B832,$K$5:$K$1004))</x:f>
      </x:c>
    </x:row>
    <x:row r="833">
      <x:c r="A833" s="98"/>
      <x:c r="B833" s="99"/>
      <x:c r="C833" s="99"/>
      <x:c r="D833" s="99"/>
      <x:c r="E833" s="80" t="str">
        <x:f>IFERROR(VLOOKUP(D833,'DAFTAR AKUN'!$A$5:$H$100,2,FALSE),"")</x:f>
      </x:c>
      <x:c r="F833" s="99"/>
      <x:c r="G833" s="99"/>
      <x:c r="H833" s="99"/>
      <x:c r="I833" s="99"/>
      <x:c r="J833" s="100"/>
      <x:c r="K833" s="100"/>
      <x:c r="L833" s="99" t="str">
        <x:f>IFERROR(VLOOKUP(D833,'DAFTAR AKUN'!$A$5:$H$100,6,FALSE),"")</x:f>
      </x:c>
      <x:c r="M833" s="99"/>
      <x:c r="N833" s="99"/>
      <x:c r="O833" s="99"/>
      <x:c r="P833" s="99"/>
      <x:c r="Q833" s="101" t="str">
        <x:f>IF(B833="","",SUMIF($B$5:$B$1004,B833,$J$5:$J$1004)-SUMIF($B$5:$B$1004,B833,$K$5:$K$1004))</x:f>
      </x:c>
    </x:row>
    <x:row r="834">
      <x:c r="A834" s="98"/>
      <x:c r="B834" s="99"/>
      <x:c r="C834" s="99"/>
      <x:c r="D834" s="99"/>
      <x:c r="E834" s="80" t="str">
        <x:f>IFERROR(VLOOKUP(D834,'DAFTAR AKUN'!$A$5:$H$100,2,FALSE),"")</x:f>
      </x:c>
      <x:c r="F834" s="99"/>
      <x:c r="G834" s="99"/>
      <x:c r="H834" s="99"/>
      <x:c r="I834" s="99"/>
      <x:c r="J834" s="100"/>
      <x:c r="K834" s="100"/>
      <x:c r="L834" s="99" t="str">
        <x:f>IFERROR(VLOOKUP(D834,'DAFTAR AKUN'!$A$5:$H$100,6,FALSE),"")</x:f>
      </x:c>
      <x:c r="M834" s="99"/>
      <x:c r="N834" s="99"/>
      <x:c r="O834" s="99"/>
      <x:c r="P834" s="99"/>
      <x:c r="Q834" s="101" t="str">
        <x:f>IF(B834="","",SUMIF($B$5:$B$1004,B834,$J$5:$J$1004)-SUMIF($B$5:$B$1004,B834,$K$5:$K$1004))</x:f>
      </x:c>
    </x:row>
    <x:row r="835">
      <x:c r="A835" s="98"/>
      <x:c r="B835" s="99"/>
      <x:c r="C835" s="99"/>
      <x:c r="D835" s="99"/>
      <x:c r="E835" s="80" t="str">
        <x:f>IFERROR(VLOOKUP(D835,'DAFTAR AKUN'!$A$5:$H$100,2,FALSE),"")</x:f>
      </x:c>
      <x:c r="F835" s="99"/>
      <x:c r="G835" s="99"/>
      <x:c r="H835" s="99"/>
      <x:c r="I835" s="99"/>
      <x:c r="J835" s="100"/>
      <x:c r="K835" s="100"/>
      <x:c r="L835" s="99" t="str">
        <x:f>IFERROR(VLOOKUP(D835,'DAFTAR AKUN'!$A$5:$H$100,6,FALSE),"")</x:f>
      </x:c>
      <x:c r="M835" s="99"/>
      <x:c r="N835" s="99"/>
      <x:c r="O835" s="99"/>
      <x:c r="P835" s="99"/>
      <x:c r="Q835" s="101" t="str">
        <x:f>IF(B835="","",SUMIF($B$5:$B$1004,B835,$J$5:$J$1004)-SUMIF($B$5:$B$1004,B835,$K$5:$K$1004))</x:f>
      </x:c>
    </x:row>
    <x:row r="836">
      <x:c r="A836" s="98"/>
      <x:c r="B836" s="99"/>
      <x:c r="C836" s="99"/>
      <x:c r="D836" s="99"/>
      <x:c r="E836" s="80" t="str">
        <x:f>IFERROR(VLOOKUP(D836,'DAFTAR AKUN'!$A$5:$H$100,2,FALSE),"")</x:f>
      </x:c>
      <x:c r="F836" s="99"/>
      <x:c r="G836" s="99"/>
      <x:c r="H836" s="99"/>
      <x:c r="I836" s="99"/>
      <x:c r="J836" s="100"/>
      <x:c r="K836" s="100"/>
      <x:c r="L836" s="99" t="str">
        <x:f>IFERROR(VLOOKUP(D836,'DAFTAR AKUN'!$A$5:$H$100,6,FALSE),"")</x:f>
      </x:c>
      <x:c r="M836" s="99"/>
      <x:c r="N836" s="99"/>
      <x:c r="O836" s="99"/>
      <x:c r="P836" s="99"/>
      <x:c r="Q836" s="101" t="str">
        <x:f>IF(B836="","",SUMIF($B$5:$B$1004,B836,$J$5:$J$1004)-SUMIF($B$5:$B$1004,B836,$K$5:$K$1004))</x:f>
      </x:c>
    </x:row>
    <x:row r="837">
      <x:c r="A837" s="98"/>
      <x:c r="B837" s="99"/>
      <x:c r="C837" s="99"/>
      <x:c r="D837" s="99"/>
      <x:c r="E837" s="80" t="str">
        <x:f>IFERROR(VLOOKUP(D837,'DAFTAR AKUN'!$A$5:$H$100,2,FALSE),"")</x:f>
      </x:c>
      <x:c r="F837" s="99"/>
      <x:c r="G837" s="99"/>
      <x:c r="H837" s="99"/>
      <x:c r="I837" s="99"/>
      <x:c r="J837" s="100"/>
      <x:c r="K837" s="100"/>
      <x:c r="L837" s="99" t="str">
        <x:f>IFERROR(VLOOKUP(D837,'DAFTAR AKUN'!$A$5:$H$100,6,FALSE),"")</x:f>
      </x:c>
      <x:c r="M837" s="99"/>
      <x:c r="N837" s="99"/>
      <x:c r="O837" s="99"/>
      <x:c r="P837" s="99"/>
      <x:c r="Q837" s="101" t="str">
        <x:f>IF(B837="","",SUMIF($B$5:$B$1004,B837,$J$5:$J$1004)-SUMIF($B$5:$B$1004,B837,$K$5:$K$1004))</x:f>
      </x:c>
    </x:row>
    <x:row r="838">
      <x:c r="A838" s="98"/>
      <x:c r="B838" s="99"/>
      <x:c r="C838" s="99"/>
      <x:c r="D838" s="99"/>
      <x:c r="E838" s="80" t="str">
        <x:f>IFERROR(VLOOKUP(D838,'DAFTAR AKUN'!$A$5:$H$100,2,FALSE),"")</x:f>
      </x:c>
      <x:c r="F838" s="99"/>
      <x:c r="G838" s="99"/>
      <x:c r="H838" s="99"/>
      <x:c r="I838" s="99"/>
      <x:c r="J838" s="100"/>
      <x:c r="K838" s="100"/>
      <x:c r="L838" s="99" t="str">
        <x:f>IFERROR(VLOOKUP(D838,'DAFTAR AKUN'!$A$5:$H$100,6,FALSE),"")</x:f>
      </x:c>
      <x:c r="M838" s="99"/>
      <x:c r="N838" s="99"/>
      <x:c r="O838" s="99"/>
      <x:c r="P838" s="99"/>
      <x:c r="Q838" s="101" t="str">
        <x:f>IF(B838="","",SUMIF($B$5:$B$1004,B838,$J$5:$J$1004)-SUMIF($B$5:$B$1004,B838,$K$5:$K$1004))</x:f>
      </x:c>
    </x:row>
    <x:row r="839">
      <x:c r="A839" s="98"/>
      <x:c r="B839" s="99"/>
      <x:c r="C839" s="99"/>
      <x:c r="D839" s="99"/>
      <x:c r="E839" s="80" t="str">
        <x:f>IFERROR(VLOOKUP(D839,'DAFTAR AKUN'!$A$5:$H$100,2,FALSE),"")</x:f>
      </x:c>
      <x:c r="F839" s="99"/>
      <x:c r="G839" s="99"/>
      <x:c r="H839" s="99"/>
      <x:c r="I839" s="99"/>
      <x:c r="J839" s="100"/>
      <x:c r="K839" s="100"/>
      <x:c r="L839" s="99" t="str">
        <x:f>IFERROR(VLOOKUP(D839,'DAFTAR AKUN'!$A$5:$H$100,6,FALSE),"")</x:f>
      </x:c>
      <x:c r="M839" s="99"/>
      <x:c r="N839" s="99"/>
      <x:c r="O839" s="99"/>
      <x:c r="P839" s="99"/>
      <x:c r="Q839" s="101" t="str">
        <x:f>IF(B839="","",SUMIF($B$5:$B$1004,B839,$J$5:$J$1004)-SUMIF($B$5:$B$1004,B839,$K$5:$K$1004))</x:f>
      </x:c>
    </x:row>
    <x:row r="840">
      <x:c r="A840" s="98"/>
      <x:c r="B840" s="99"/>
      <x:c r="C840" s="99"/>
      <x:c r="D840" s="99"/>
      <x:c r="E840" s="80" t="str">
        <x:f>IFERROR(VLOOKUP(D840,'DAFTAR AKUN'!$A$5:$H$100,2,FALSE),"")</x:f>
      </x:c>
      <x:c r="F840" s="99"/>
      <x:c r="G840" s="99"/>
      <x:c r="H840" s="99"/>
      <x:c r="I840" s="99"/>
      <x:c r="J840" s="100"/>
      <x:c r="K840" s="100"/>
      <x:c r="L840" s="99" t="str">
        <x:f>IFERROR(VLOOKUP(D840,'DAFTAR AKUN'!$A$5:$H$100,6,FALSE),"")</x:f>
      </x:c>
      <x:c r="M840" s="99"/>
      <x:c r="N840" s="99"/>
      <x:c r="O840" s="99"/>
      <x:c r="P840" s="99"/>
      <x:c r="Q840" s="101" t="str">
        <x:f>IF(B840="","",SUMIF($B$5:$B$1004,B840,$J$5:$J$1004)-SUMIF($B$5:$B$1004,B840,$K$5:$K$1004))</x:f>
      </x:c>
    </x:row>
    <x:row r="841">
      <x:c r="A841" s="98"/>
      <x:c r="B841" s="99"/>
      <x:c r="C841" s="99"/>
      <x:c r="D841" s="99"/>
      <x:c r="E841" s="80" t="str">
        <x:f>IFERROR(VLOOKUP(D841,'DAFTAR AKUN'!$A$5:$H$100,2,FALSE),"")</x:f>
      </x:c>
      <x:c r="F841" s="99"/>
      <x:c r="G841" s="99"/>
      <x:c r="H841" s="99"/>
      <x:c r="I841" s="99"/>
      <x:c r="J841" s="100"/>
      <x:c r="K841" s="100"/>
      <x:c r="L841" s="99" t="str">
        <x:f>IFERROR(VLOOKUP(D841,'DAFTAR AKUN'!$A$5:$H$100,6,FALSE),"")</x:f>
      </x:c>
      <x:c r="M841" s="99"/>
      <x:c r="N841" s="99"/>
      <x:c r="O841" s="99"/>
      <x:c r="P841" s="99"/>
      <x:c r="Q841" s="101" t="str">
        <x:f>IF(B841="","",SUMIF($B$5:$B$1004,B841,$J$5:$J$1004)-SUMIF($B$5:$B$1004,B841,$K$5:$K$1004))</x:f>
      </x:c>
    </x:row>
    <x:row r="842">
      <x:c r="A842" s="98"/>
      <x:c r="B842" s="99"/>
      <x:c r="C842" s="99"/>
      <x:c r="D842" s="99"/>
      <x:c r="E842" s="80" t="str">
        <x:f>IFERROR(VLOOKUP(D842,'DAFTAR AKUN'!$A$5:$H$100,2,FALSE),"")</x:f>
      </x:c>
      <x:c r="F842" s="99"/>
      <x:c r="G842" s="99"/>
      <x:c r="H842" s="99"/>
      <x:c r="I842" s="99"/>
      <x:c r="J842" s="100"/>
      <x:c r="K842" s="100"/>
      <x:c r="L842" s="99" t="str">
        <x:f>IFERROR(VLOOKUP(D842,'DAFTAR AKUN'!$A$5:$H$100,6,FALSE),"")</x:f>
      </x:c>
      <x:c r="M842" s="99"/>
      <x:c r="N842" s="99"/>
      <x:c r="O842" s="99"/>
      <x:c r="P842" s="99"/>
      <x:c r="Q842" s="101" t="str">
        <x:f>IF(B842="","",SUMIF($B$5:$B$1004,B842,$J$5:$J$1004)-SUMIF($B$5:$B$1004,B842,$K$5:$K$1004))</x:f>
      </x:c>
    </x:row>
    <x:row r="843">
      <x:c r="A843" s="98"/>
      <x:c r="B843" s="99"/>
      <x:c r="C843" s="99"/>
      <x:c r="D843" s="99"/>
      <x:c r="E843" s="80" t="str">
        <x:f>IFERROR(VLOOKUP(D843,'DAFTAR AKUN'!$A$5:$H$100,2,FALSE),"")</x:f>
      </x:c>
      <x:c r="F843" s="99"/>
      <x:c r="G843" s="99"/>
      <x:c r="H843" s="99"/>
      <x:c r="I843" s="99"/>
      <x:c r="J843" s="100"/>
      <x:c r="K843" s="100"/>
      <x:c r="L843" s="99" t="str">
        <x:f>IFERROR(VLOOKUP(D843,'DAFTAR AKUN'!$A$5:$H$100,6,FALSE),"")</x:f>
      </x:c>
      <x:c r="M843" s="99"/>
      <x:c r="N843" s="99"/>
      <x:c r="O843" s="99"/>
      <x:c r="P843" s="99"/>
      <x:c r="Q843" s="101" t="str">
        <x:f>IF(B843="","",SUMIF($B$5:$B$1004,B843,$J$5:$J$1004)-SUMIF($B$5:$B$1004,B843,$K$5:$K$1004))</x:f>
      </x:c>
    </x:row>
    <x:row r="844">
      <x:c r="A844" s="98"/>
      <x:c r="B844" s="99"/>
      <x:c r="C844" s="99"/>
      <x:c r="D844" s="99"/>
      <x:c r="E844" s="80" t="str">
        <x:f>IFERROR(VLOOKUP(D844,'DAFTAR AKUN'!$A$5:$H$100,2,FALSE),"")</x:f>
      </x:c>
      <x:c r="F844" s="99"/>
      <x:c r="G844" s="99"/>
      <x:c r="H844" s="99"/>
      <x:c r="I844" s="99"/>
      <x:c r="J844" s="100"/>
      <x:c r="K844" s="100"/>
      <x:c r="L844" s="99" t="str">
        <x:f>IFERROR(VLOOKUP(D844,'DAFTAR AKUN'!$A$5:$H$100,6,FALSE),"")</x:f>
      </x:c>
      <x:c r="M844" s="99"/>
      <x:c r="N844" s="99"/>
      <x:c r="O844" s="99"/>
      <x:c r="P844" s="99"/>
      <x:c r="Q844" s="101" t="str">
        <x:f>IF(B844="","",SUMIF($B$5:$B$1004,B844,$J$5:$J$1004)-SUMIF($B$5:$B$1004,B844,$K$5:$K$1004))</x:f>
      </x:c>
    </x:row>
    <x:row r="845">
      <x:c r="A845" s="98"/>
      <x:c r="B845" s="99"/>
      <x:c r="C845" s="99"/>
      <x:c r="D845" s="99"/>
      <x:c r="E845" s="80" t="str">
        <x:f>IFERROR(VLOOKUP(D845,'DAFTAR AKUN'!$A$5:$H$100,2,FALSE),"")</x:f>
      </x:c>
      <x:c r="F845" s="99"/>
      <x:c r="G845" s="99"/>
      <x:c r="H845" s="99"/>
      <x:c r="I845" s="99"/>
      <x:c r="J845" s="100"/>
      <x:c r="K845" s="100"/>
      <x:c r="L845" s="99" t="str">
        <x:f>IFERROR(VLOOKUP(D845,'DAFTAR AKUN'!$A$5:$H$100,6,FALSE),"")</x:f>
      </x:c>
      <x:c r="M845" s="99"/>
      <x:c r="N845" s="99"/>
      <x:c r="O845" s="99"/>
      <x:c r="P845" s="99"/>
      <x:c r="Q845" s="101" t="str">
        <x:f>IF(B845="","",SUMIF($B$5:$B$1004,B845,$J$5:$J$1004)-SUMIF($B$5:$B$1004,B845,$K$5:$K$1004))</x:f>
      </x:c>
    </x:row>
    <x:row r="846">
      <x:c r="A846" s="98"/>
      <x:c r="B846" s="99"/>
      <x:c r="C846" s="99"/>
      <x:c r="D846" s="99"/>
      <x:c r="E846" s="80" t="str">
        <x:f>IFERROR(VLOOKUP(D846,'DAFTAR AKUN'!$A$5:$H$100,2,FALSE),"")</x:f>
      </x:c>
      <x:c r="F846" s="99"/>
      <x:c r="G846" s="99"/>
      <x:c r="H846" s="99"/>
      <x:c r="I846" s="99"/>
      <x:c r="J846" s="100"/>
      <x:c r="K846" s="100"/>
      <x:c r="L846" s="99" t="str">
        <x:f>IFERROR(VLOOKUP(D846,'DAFTAR AKUN'!$A$5:$H$100,6,FALSE),"")</x:f>
      </x:c>
      <x:c r="M846" s="99"/>
      <x:c r="N846" s="99"/>
      <x:c r="O846" s="99"/>
      <x:c r="P846" s="99"/>
      <x:c r="Q846" s="101" t="str">
        <x:f>IF(B846="","",SUMIF($B$5:$B$1004,B846,$J$5:$J$1004)-SUMIF($B$5:$B$1004,B846,$K$5:$K$1004))</x:f>
      </x:c>
    </x:row>
    <x:row r="847">
      <x:c r="A847" s="98"/>
      <x:c r="B847" s="99"/>
      <x:c r="C847" s="99"/>
      <x:c r="D847" s="99"/>
      <x:c r="E847" s="80" t="str">
        <x:f>IFERROR(VLOOKUP(D847,'DAFTAR AKUN'!$A$5:$H$100,2,FALSE),"")</x:f>
      </x:c>
      <x:c r="F847" s="99"/>
      <x:c r="G847" s="99"/>
      <x:c r="H847" s="99"/>
      <x:c r="I847" s="99"/>
      <x:c r="J847" s="100"/>
      <x:c r="K847" s="100"/>
      <x:c r="L847" s="99" t="str">
        <x:f>IFERROR(VLOOKUP(D847,'DAFTAR AKUN'!$A$5:$H$100,6,FALSE),"")</x:f>
      </x:c>
      <x:c r="M847" s="99"/>
      <x:c r="N847" s="99"/>
      <x:c r="O847" s="99"/>
      <x:c r="P847" s="99"/>
      <x:c r="Q847" s="101" t="str">
        <x:f>IF(B847="","",SUMIF($B$5:$B$1004,B847,$J$5:$J$1004)-SUMIF($B$5:$B$1004,B847,$K$5:$K$1004))</x:f>
      </x:c>
    </x:row>
    <x:row r="848">
      <x:c r="A848" s="98"/>
      <x:c r="B848" s="99"/>
      <x:c r="C848" s="99"/>
      <x:c r="D848" s="99"/>
      <x:c r="E848" s="80" t="str">
        <x:f>IFERROR(VLOOKUP(D848,'DAFTAR AKUN'!$A$5:$H$100,2,FALSE),"")</x:f>
      </x:c>
      <x:c r="F848" s="99"/>
      <x:c r="G848" s="99"/>
      <x:c r="H848" s="99"/>
      <x:c r="I848" s="99"/>
      <x:c r="J848" s="100"/>
      <x:c r="K848" s="100"/>
      <x:c r="L848" s="99" t="str">
        <x:f>IFERROR(VLOOKUP(D848,'DAFTAR AKUN'!$A$5:$H$100,6,FALSE),"")</x:f>
      </x:c>
      <x:c r="M848" s="99"/>
      <x:c r="N848" s="99"/>
      <x:c r="O848" s="99"/>
      <x:c r="P848" s="99"/>
      <x:c r="Q848" s="101" t="str">
        <x:f>IF(B848="","",SUMIF($B$5:$B$1004,B848,$J$5:$J$1004)-SUMIF($B$5:$B$1004,B848,$K$5:$K$1004))</x:f>
      </x:c>
    </x:row>
    <x:row r="849">
      <x:c r="A849" s="98"/>
      <x:c r="B849" s="99"/>
      <x:c r="C849" s="99"/>
      <x:c r="D849" s="99"/>
      <x:c r="E849" s="80" t="str">
        <x:f>IFERROR(VLOOKUP(D849,'DAFTAR AKUN'!$A$5:$H$100,2,FALSE),"")</x:f>
      </x:c>
      <x:c r="F849" s="99"/>
      <x:c r="G849" s="99"/>
      <x:c r="H849" s="99"/>
      <x:c r="I849" s="99"/>
      <x:c r="J849" s="100"/>
      <x:c r="K849" s="100"/>
      <x:c r="L849" s="99" t="str">
        <x:f>IFERROR(VLOOKUP(D849,'DAFTAR AKUN'!$A$5:$H$100,6,FALSE),"")</x:f>
      </x:c>
      <x:c r="M849" s="99"/>
      <x:c r="N849" s="99"/>
      <x:c r="O849" s="99"/>
      <x:c r="P849" s="99"/>
      <x:c r="Q849" s="101" t="str">
        <x:f>IF(B849="","",SUMIF($B$5:$B$1004,B849,$J$5:$J$1004)-SUMIF($B$5:$B$1004,B849,$K$5:$K$1004))</x:f>
      </x:c>
    </x:row>
    <x:row r="850">
      <x:c r="A850" s="98"/>
      <x:c r="B850" s="99"/>
      <x:c r="C850" s="99"/>
      <x:c r="D850" s="99"/>
      <x:c r="E850" s="80" t="str">
        <x:f>IFERROR(VLOOKUP(D850,'DAFTAR AKUN'!$A$5:$H$100,2,FALSE),"")</x:f>
      </x:c>
      <x:c r="F850" s="99"/>
      <x:c r="G850" s="99"/>
      <x:c r="H850" s="99"/>
      <x:c r="I850" s="99"/>
      <x:c r="J850" s="100"/>
      <x:c r="K850" s="100"/>
      <x:c r="L850" s="99" t="str">
        <x:f>IFERROR(VLOOKUP(D850,'DAFTAR AKUN'!$A$5:$H$100,6,FALSE),"")</x:f>
      </x:c>
      <x:c r="M850" s="99"/>
      <x:c r="N850" s="99"/>
      <x:c r="O850" s="99"/>
      <x:c r="P850" s="99"/>
      <x:c r="Q850" s="101" t="str">
        <x:f>IF(B850="","",SUMIF($B$5:$B$1004,B850,$J$5:$J$1004)-SUMIF($B$5:$B$1004,B850,$K$5:$K$1004))</x:f>
      </x:c>
    </x:row>
    <x:row r="851">
      <x:c r="A851" s="98"/>
      <x:c r="B851" s="99"/>
      <x:c r="C851" s="99"/>
      <x:c r="D851" s="99"/>
      <x:c r="E851" s="80" t="str">
        <x:f>IFERROR(VLOOKUP(D851,'DAFTAR AKUN'!$A$5:$H$100,2,FALSE),"")</x:f>
      </x:c>
      <x:c r="F851" s="99"/>
      <x:c r="G851" s="99"/>
      <x:c r="H851" s="99"/>
      <x:c r="I851" s="99"/>
      <x:c r="J851" s="100"/>
      <x:c r="K851" s="100"/>
      <x:c r="L851" s="99" t="str">
        <x:f>IFERROR(VLOOKUP(D851,'DAFTAR AKUN'!$A$5:$H$100,6,FALSE),"")</x:f>
      </x:c>
      <x:c r="M851" s="99"/>
      <x:c r="N851" s="99"/>
      <x:c r="O851" s="99"/>
      <x:c r="P851" s="99"/>
      <x:c r="Q851" s="101" t="str">
        <x:f>IF(B851="","",SUMIF($B$5:$B$1004,B851,$J$5:$J$1004)-SUMIF($B$5:$B$1004,B851,$K$5:$K$1004))</x:f>
      </x:c>
    </x:row>
    <x:row r="852">
      <x:c r="A852" s="98"/>
      <x:c r="B852" s="99"/>
      <x:c r="C852" s="99"/>
      <x:c r="D852" s="99"/>
      <x:c r="E852" s="80" t="str">
        <x:f>IFERROR(VLOOKUP(D852,'DAFTAR AKUN'!$A$5:$H$100,2,FALSE),"")</x:f>
      </x:c>
      <x:c r="F852" s="99"/>
      <x:c r="G852" s="99"/>
      <x:c r="H852" s="99"/>
      <x:c r="I852" s="99"/>
      <x:c r="J852" s="100"/>
      <x:c r="K852" s="100"/>
      <x:c r="L852" s="99" t="str">
        <x:f>IFERROR(VLOOKUP(D852,'DAFTAR AKUN'!$A$5:$H$100,6,FALSE),"")</x:f>
      </x:c>
      <x:c r="M852" s="99"/>
      <x:c r="N852" s="99"/>
      <x:c r="O852" s="99"/>
      <x:c r="P852" s="99"/>
      <x:c r="Q852" s="101" t="str">
        <x:f>IF(B852="","",SUMIF($B$5:$B$1004,B852,$J$5:$J$1004)-SUMIF($B$5:$B$1004,B852,$K$5:$K$1004))</x:f>
      </x:c>
    </x:row>
    <x:row r="853">
      <x:c r="A853" s="98"/>
      <x:c r="B853" s="99"/>
      <x:c r="C853" s="99"/>
      <x:c r="D853" s="99"/>
      <x:c r="E853" s="80" t="str">
        <x:f>IFERROR(VLOOKUP(D853,'DAFTAR AKUN'!$A$5:$H$100,2,FALSE),"")</x:f>
      </x:c>
      <x:c r="F853" s="99"/>
      <x:c r="G853" s="99"/>
      <x:c r="H853" s="99"/>
      <x:c r="I853" s="99"/>
      <x:c r="J853" s="100"/>
      <x:c r="K853" s="100"/>
      <x:c r="L853" s="99" t="str">
        <x:f>IFERROR(VLOOKUP(D853,'DAFTAR AKUN'!$A$5:$H$100,6,FALSE),"")</x:f>
      </x:c>
      <x:c r="M853" s="99"/>
      <x:c r="N853" s="99"/>
      <x:c r="O853" s="99"/>
      <x:c r="P853" s="99"/>
      <x:c r="Q853" s="101" t="str">
        <x:f>IF(B853="","",SUMIF($B$5:$B$1004,B853,$J$5:$J$1004)-SUMIF($B$5:$B$1004,B853,$K$5:$K$1004))</x:f>
      </x:c>
    </x:row>
    <x:row r="854">
      <x:c r="A854" s="98"/>
      <x:c r="B854" s="99"/>
      <x:c r="C854" s="99"/>
      <x:c r="D854" s="99"/>
      <x:c r="E854" s="80" t="str">
        <x:f>IFERROR(VLOOKUP(D854,'DAFTAR AKUN'!$A$5:$H$100,2,FALSE),"")</x:f>
      </x:c>
      <x:c r="F854" s="99"/>
      <x:c r="G854" s="99"/>
      <x:c r="H854" s="99"/>
      <x:c r="I854" s="99"/>
      <x:c r="J854" s="100"/>
      <x:c r="K854" s="100"/>
      <x:c r="L854" s="99" t="str">
        <x:f>IFERROR(VLOOKUP(D854,'DAFTAR AKUN'!$A$5:$H$100,6,FALSE),"")</x:f>
      </x:c>
      <x:c r="M854" s="99"/>
      <x:c r="N854" s="99"/>
      <x:c r="O854" s="99"/>
      <x:c r="P854" s="99"/>
      <x:c r="Q854" s="101" t="str">
        <x:f>IF(B854="","",SUMIF($B$5:$B$1004,B854,$J$5:$J$1004)-SUMIF($B$5:$B$1004,B854,$K$5:$K$1004))</x:f>
      </x:c>
    </x:row>
    <x:row r="855">
      <x:c r="A855" s="98"/>
      <x:c r="B855" s="99"/>
      <x:c r="C855" s="99"/>
      <x:c r="D855" s="99"/>
      <x:c r="E855" s="80" t="str">
        <x:f>IFERROR(VLOOKUP(D855,'DAFTAR AKUN'!$A$5:$H$100,2,FALSE),"")</x:f>
      </x:c>
      <x:c r="F855" s="99"/>
      <x:c r="G855" s="99"/>
      <x:c r="H855" s="99"/>
      <x:c r="I855" s="99"/>
      <x:c r="J855" s="100"/>
      <x:c r="K855" s="100"/>
      <x:c r="L855" s="99" t="str">
        <x:f>IFERROR(VLOOKUP(D855,'DAFTAR AKUN'!$A$5:$H$100,6,FALSE),"")</x:f>
      </x:c>
      <x:c r="M855" s="99"/>
      <x:c r="N855" s="99"/>
      <x:c r="O855" s="99"/>
      <x:c r="P855" s="99"/>
      <x:c r="Q855" s="101" t="str">
        <x:f>IF(B855="","",SUMIF($B$5:$B$1004,B855,$J$5:$J$1004)-SUMIF($B$5:$B$1004,B855,$K$5:$K$1004))</x:f>
      </x:c>
    </x:row>
    <x:row r="856">
      <x:c r="A856" s="98"/>
      <x:c r="B856" s="99"/>
      <x:c r="C856" s="99"/>
      <x:c r="D856" s="99"/>
      <x:c r="E856" s="80" t="str">
        <x:f>IFERROR(VLOOKUP(D856,'DAFTAR AKUN'!$A$5:$H$100,2,FALSE),"")</x:f>
      </x:c>
      <x:c r="F856" s="99"/>
      <x:c r="G856" s="99"/>
      <x:c r="H856" s="99"/>
      <x:c r="I856" s="99"/>
      <x:c r="J856" s="100"/>
      <x:c r="K856" s="100"/>
      <x:c r="L856" s="99" t="str">
        <x:f>IFERROR(VLOOKUP(D856,'DAFTAR AKUN'!$A$5:$H$100,6,FALSE),"")</x:f>
      </x:c>
      <x:c r="M856" s="99"/>
      <x:c r="N856" s="99"/>
      <x:c r="O856" s="99"/>
      <x:c r="P856" s="99"/>
      <x:c r="Q856" s="101" t="str">
        <x:f>IF(B856="","",SUMIF($B$5:$B$1004,B856,$J$5:$J$1004)-SUMIF($B$5:$B$1004,B856,$K$5:$K$1004))</x:f>
      </x:c>
    </x:row>
    <x:row r="857">
      <x:c r="A857" s="98"/>
      <x:c r="B857" s="99"/>
      <x:c r="C857" s="99"/>
      <x:c r="D857" s="99"/>
      <x:c r="E857" s="80" t="str">
        <x:f>IFERROR(VLOOKUP(D857,'DAFTAR AKUN'!$A$5:$H$100,2,FALSE),"")</x:f>
      </x:c>
      <x:c r="F857" s="99"/>
      <x:c r="G857" s="99"/>
      <x:c r="H857" s="99"/>
      <x:c r="I857" s="99"/>
      <x:c r="J857" s="100"/>
      <x:c r="K857" s="100"/>
      <x:c r="L857" s="99" t="str">
        <x:f>IFERROR(VLOOKUP(D857,'DAFTAR AKUN'!$A$5:$H$100,6,FALSE),"")</x:f>
      </x:c>
      <x:c r="M857" s="99"/>
      <x:c r="N857" s="99"/>
      <x:c r="O857" s="99"/>
      <x:c r="P857" s="99"/>
      <x:c r="Q857" s="101" t="str">
        <x:f>IF(B857="","",SUMIF($B$5:$B$1004,B857,$J$5:$J$1004)-SUMIF($B$5:$B$1004,B857,$K$5:$K$1004))</x:f>
      </x:c>
    </x:row>
    <x:row r="858">
      <x:c r="A858" s="98"/>
      <x:c r="B858" s="99"/>
      <x:c r="C858" s="99"/>
      <x:c r="D858" s="99"/>
      <x:c r="E858" s="80" t="str">
        <x:f>IFERROR(VLOOKUP(D858,'DAFTAR AKUN'!$A$5:$H$100,2,FALSE),"")</x:f>
      </x:c>
      <x:c r="F858" s="99"/>
      <x:c r="G858" s="99"/>
      <x:c r="H858" s="99"/>
      <x:c r="I858" s="99"/>
      <x:c r="J858" s="100"/>
      <x:c r="K858" s="100"/>
      <x:c r="L858" s="99" t="str">
        <x:f>IFERROR(VLOOKUP(D858,'DAFTAR AKUN'!$A$5:$H$100,6,FALSE),"")</x:f>
      </x:c>
      <x:c r="M858" s="99"/>
      <x:c r="N858" s="99"/>
      <x:c r="O858" s="99"/>
      <x:c r="P858" s="99"/>
      <x:c r="Q858" s="101" t="str">
        <x:f>IF(B858="","",SUMIF($B$5:$B$1004,B858,$J$5:$J$1004)-SUMIF($B$5:$B$1004,B858,$K$5:$K$1004))</x:f>
      </x:c>
    </x:row>
    <x:row r="859">
      <x:c r="A859" s="98"/>
      <x:c r="B859" s="99"/>
      <x:c r="C859" s="99"/>
      <x:c r="D859" s="99"/>
      <x:c r="E859" s="80" t="str">
        <x:f>IFERROR(VLOOKUP(D859,'DAFTAR AKUN'!$A$5:$H$100,2,FALSE),"")</x:f>
      </x:c>
      <x:c r="F859" s="99"/>
      <x:c r="G859" s="99"/>
      <x:c r="H859" s="99"/>
      <x:c r="I859" s="99"/>
      <x:c r="J859" s="100"/>
      <x:c r="K859" s="100"/>
      <x:c r="L859" s="99" t="str">
        <x:f>IFERROR(VLOOKUP(D859,'DAFTAR AKUN'!$A$5:$H$100,6,FALSE),"")</x:f>
      </x:c>
      <x:c r="M859" s="99"/>
      <x:c r="N859" s="99"/>
      <x:c r="O859" s="99"/>
      <x:c r="P859" s="99"/>
      <x:c r="Q859" s="101" t="str">
        <x:f>IF(B859="","",SUMIF($B$5:$B$1004,B859,$J$5:$J$1004)-SUMIF($B$5:$B$1004,B859,$K$5:$K$1004))</x:f>
      </x:c>
    </x:row>
    <x:row r="860">
      <x:c r="A860" s="98"/>
      <x:c r="B860" s="99"/>
      <x:c r="C860" s="99"/>
      <x:c r="D860" s="99"/>
      <x:c r="E860" s="80" t="str">
        <x:f>IFERROR(VLOOKUP(D860,'DAFTAR AKUN'!$A$5:$H$100,2,FALSE),"")</x:f>
      </x:c>
      <x:c r="F860" s="99"/>
      <x:c r="G860" s="99"/>
      <x:c r="H860" s="99"/>
      <x:c r="I860" s="99"/>
      <x:c r="J860" s="100"/>
      <x:c r="K860" s="100"/>
      <x:c r="L860" s="99" t="str">
        <x:f>IFERROR(VLOOKUP(D860,'DAFTAR AKUN'!$A$5:$H$100,6,FALSE),"")</x:f>
      </x:c>
      <x:c r="M860" s="99"/>
      <x:c r="N860" s="99"/>
      <x:c r="O860" s="99"/>
      <x:c r="P860" s="99"/>
      <x:c r="Q860" s="101" t="str">
        <x:f>IF(B860="","",SUMIF($B$5:$B$1004,B860,$J$5:$J$1004)-SUMIF($B$5:$B$1004,B860,$K$5:$K$1004))</x:f>
      </x:c>
    </x:row>
    <x:row r="861">
      <x:c r="A861" s="98"/>
      <x:c r="B861" s="99"/>
      <x:c r="C861" s="99"/>
      <x:c r="D861" s="99"/>
      <x:c r="E861" s="80" t="str">
        <x:f>IFERROR(VLOOKUP(D861,'DAFTAR AKUN'!$A$5:$H$100,2,FALSE),"")</x:f>
      </x:c>
      <x:c r="F861" s="99"/>
      <x:c r="G861" s="99"/>
      <x:c r="H861" s="99"/>
      <x:c r="I861" s="99"/>
      <x:c r="J861" s="100"/>
      <x:c r="K861" s="100"/>
      <x:c r="L861" s="99" t="str">
        <x:f>IFERROR(VLOOKUP(D861,'DAFTAR AKUN'!$A$5:$H$100,6,FALSE),"")</x:f>
      </x:c>
      <x:c r="M861" s="99"/>
      <x:c r="N861" s="99"/>
      <x:c r="O861" s="99"/>
      <x:c r="P861" s="99"/>
      <x:c r="Q861" s="101" t="str">
        <x:f>IF(B861="","",SUMIF($B$5:$B$1004,B861,$J$5:$J$1004)-SUMIF($B$5:$B$1004,B861,$K$5:$K$1004))</x:f>
      </x:c>
    </x:row>
    <x:row r="862">
      <x:c r="A862" s="98"/>
      <x:c r="B862" s="99"/>
      <x:c r="C862" s="99"/>
      <x:c r="D862" s="99"/>
      <x:c r="E862" s="80" t="str">
        <x:f>IFERROR(VLOOKUP(D862,'DAFTAR AKUN'!$A$5:$H$100,2,FALSE),"")</x:f>
      </x:c>
      <x:c r="F862" s="99"/>
      <x:c r="G862" s="99"/>
      <x:c r="H862" s="99"/>
      <x:c r="I862" s="99"/>
      <x:c r="J862" s="100"/>
      <x:c r="K862" s="100"/>
      <x:c r="L862" s="99" t="str">
        <x:f>IFERROR(VLOOKUP(D862,'DAFTAR AKUN'!$A$5:$H$100,6,FALSE),"")</x:f>
      </x:c>
      <x:c r="M862" s="99"/>
      <x:c r="N862" s="99"/>
      <x:c r="O862" s="99"/>
      <x:c r="P862" s="99"/>
      <x:c r="Q862" s="101" t="str">
        <x:f>IF(B862="","",SUMIF($B$5:$B$1004,B862,$J$5:$J$1004)-SUMIF($B$5:$B$1004,B862,$K$5:$K$1004))</x:f>
      </x:c>
    </x:row>
    <x:row r="863">
      <x:c r="A863" s="98"/>
      <x:c r="B863" s="99"/>
      <x:c r="C863" s="99"/>
      <x:c r="D863" s="99"/>
      <x:c r="E863" s="80" t="str">
        <x:f>IFERROR(VLOOKUP(D863,'DAFTAR AKUN'!$A$5:$H$100,2,FALSE),"")</x:f>
      </x:c>
      <x:c r="F863" s="99"/>
      <x:c r="G863" s="99"/>
      <x:c r="H863" s="99"/>
      <x:c r="I863" s="99"/>
      <x:c r="J863" s="100"/>
      <x:c r="K863" s="100"/>
      <x:c r="L863" s="99" t="str">
        <x:f>IFERROR(VLOOKUP(D863,'DAFTAR AKUN'!$A$5:$H$100,6,FALSE),"")</x:f>
      </x:c>
      <x:c r="M863" s="99"/>
      <x:c r="N863" s="99"/>
      <x:c r="O863" s="99"/>
      <x:c r="P863" s="99"/>
      <x:c r="Q863" s="101" t="str">
        <x:f>IF(B863="","",SUMIF($B$5:$B$1004,B863,$J$5:$J$1004)-SUMIF($B$5:$B$1004,B863,$K$5:$K$1004))</x:f>
      </x:c>
    </x:row>
    <x:row r="864">
      <x:c r="A864" s="98"/>
      <x:c r="B864" s="99"/>
      <x:c r="C864" s="99"/>
      <x:c r="D864" s="99"/>
      <x:c r="E864" s="80" t="str">
        <x:f>IFERROR(VLOOKUP(D864,'DAFTAR AKUN'!$A$5:$H$100,2,FALSE),"")</x:f>
      </x:c>
      <x:c r="F864" s="99"/>
      <x:c r="G864" s="99"/>
      <x:c r="H864" s="99"/>
      <x:c r="I864" s="99"/>
      <x:c r="J864" s="100"/>
      <x:c r="K864" s="100"/>
      <x:c r="L864" s="99" t="str">
        <x:f>IFERROR(VLOOKUP(D864,'DAFTAR AKUN'!$A$5:$H$100,6,FALSE),"")</x:f>
      </x:c>
      <x:c r="M864" s="99"/>
      <x:c r="N864" s="99"/>
      <x:c r="O864" s="99"/>
      <x:c r="P864" s="99"/>
      <x:c r="Q864" s="101" t="str">
        <x:f>IF(B864="","",SUMIF($B$5:$B$1004,B864,$J$5:$J$1004)-SUMIF($B$5:$B$1004,B864,$K$5:$K$1004))</x:f>
      </x:c>
    </x:row>
    <x:row r="865">
      <x:c r="A865" s="98"/>
      <x:c r="B865" s="99"/>
      <x:c r="C865" s="99"/>
      <x:c r="D865" s="99"/>
      <x:c r="E865" s="80" t="str">
        <x:f>IFERROR(VLOOKUP(D865,'DAFTAR AKUN'!$A$5:$H$100,2,FALSE),"")</x:f>
      </x:c>
      <x:c r="F865" s="99"/>
      <x:c r="G865" s="99"/>
      <x:c r="H865" s="99"/>
      <x:c r="I865" s="99"/>
      <x:c r="J865" s="100"/>
      <x:c r="K865" s="100"/>
      <x:c r="L865" s="99" t="str">
        <x:f>IFERROR(VLOOKUP(D865,'DAFTAR AKUN'!$A$5:$H$100,6,FALSE),"")</x:f>
      </x:c>
      <x:c r="M865" s="99"/>
      <x:c r="N865" s="99"/>
      <x:c r="O865" s="99"/>
      <x:c r="P865" s="99"/>
      <x:c r="Q865" s="101" t="str">
        <x:f>IF(B865="","",SUMIF($B$5:$B$1004,B865,$J$5:$J$1004)-SUMIF($B$5:$B$1004,B865,$K$5:$K$1004))</x:f>
      </x:c>
    </x:row>
    <x:row r="866">
      <x:c r="A866" s="98"/>
      <x:c r="B866" s="99"/>
      <x:c r="C866" s="99"/>
      <x:c r="D866" s="99"/>
      <x:c r="E866" s="80" t="str">
        <x:f>IFERROR(VLOOKUP(D866,'DAFTAR AKUN'!$A$5:$H$100,2,FALSE),"")</x:f>
      </x:c>
      <x:c r="F866" s="99"/>
      <x:c r="G866" s="99"/>
      <x:c r="H866" s="99"/>
      <x:c r="I866" s="99"/>
      <x:c r="J866" s="100"/>
      <x:c r="K866" s="100"/>
      <x:c r="L866" s="99" t="str">
        <x:f>IFERROR(VLOOKUP(D866,'DAFTAR AKUN'!$A$5:$H$100,6,FALSE),"")</x:f>
      </x:c>
      <x:c r="M866" s="99"/>
      <x:c r="N866" s="99"/>
      <x:c r="O866" s="99"/>
      <x:c r="P866" s="99"/>
      <x:c r="Q866" s="101" t="str">
        <x:f>IF(B866="","",SUMIF($B$5:$B$1004,B866,$J$5:$J$1004)-SUMIF($B$5:$B$1004,B866,$K$5:$K$1004))</x:f>
      </x:c>
    </x:row>
    <x:row r="867">
      <x:c r="A867" s="98"/>
      <x:c r="B867" s="99"/>
      <x:c r="C867" s="99"/>
      <x:c r="D867" s="99"/>
      <x:c r="E867" s="80" t="str">
        <x:f>IFERROR(VLOOKUP(D867,'DAFTAR AKUN'!$A$5:$H$100,2,FALSE),"")</x:f>
      </x:c>
      <x:c r="F867" s="99"/>
      <x:c r="G867" s="99"/>
      <x:c r="H867" s="99"/>
      <x:c r="I867" s="99"/>
      <x:c r="J867" s="100"/>
      <x:c r="K867" s="100"/>
      <x:c r="L867" s="99" t="str">
        <x:f>IFERROR(VLOOKUP(D867,'DAFTAR AKUN'!$A$5:$H$100,6,FALSE),"")</x:f>
      </x:c>
      <x:c r="M867" s="99"/>
      <x:c r="N867" s="99"/>
      <x:c r="O867" s="99"/>
      <x:c r="P867" s="99"/>
      <x:c r="Q867" s="101" t="str">
        <x:f>IF(B867="","",SUMIF($B$5:$B$1004,B867,$J$5:$J$1004)-SUMIF($B$5:$B$1004,B867,$K$5:$K$1004))</x:f>
      </x:c>
    </x:row>
    <x:row r="868">
      <x:c r="A868" s="98"/>
      <x:c r="B868" s="99"/>
      <x:c r="C868" s="99"/>
      <x:c r="D868" s="99"/>
      <x:c r="E868" s="80" t="str">
        <x:f>IFERROR(VLOOKUP(D868,'DAFTAR AKUN'!$A$5:$H$100,2,FALSE),"")</x:f>
      </x:c>
      <x:c r="F868" s="99"/>
      <x:c r="G868" s="99"/>
      <x:c r="H868" s="99"/>
      <x:c r="I868" s="99"/>
      <x:c r="J868" s="100"/>
      <x:c r="K868" s="100"/>
      <x:c r="L868" s="99" t="str">
        <x:f>IFERROR(VLOOKUP(D868,'DAFTAR AKUN'!$A$5:$H$100,6,FALSE),"")</x:f>
      </x:c>
      <x:c r="M868" s="99"/>
      <x:c r="N868" s="99"/>
      <x:c r="O868" s="99"/>
      <x:c r="P868" s="99"/>
      <x:c r="Q868" s="101" t="str">
        <x:f>IF(B868="","",SUMIF($B$5:$B$1004,B868,$J$5:$J$1004)-SUMIF($B$5:$B$1004,B868,$K$5:$K$1004))</x:f>
      </x:c>
    </x:row>
    <x:row r="869">
      <x:c r="A869" s="98"/>
      <x:c r="B869" s="99"/>
      <x:c r="C869" s="99"/>
      <x:c r="D869" s="99"/>
      <x:c r="E869" s="80" t="str">
        <x:f>IFERROR(VLOOKUP(D869,'DAFTAR AKUN'!$A$5:$H$100,2,FALSE),"")</x:f>
      </x:c>
      <x:c r="F869" s="99"/>
      <x:c r="G869" s="99"/>
      <x:c r="H869" s="99"/>
      <x:c r="I869" s="99"/>
      <x:c r="J869" s="100"/>
      <x:c r="K869" s="100"/>
      <x:c r="L869" s="99" t="str">
        <x:f>IFERROR(VLOOKUP(D869,'DAFTAR AKUN'!$A$5:$H$100,6,FALSE),"")</x:f>
      </x:c>
      <x:c r="M869" s="99"/>
      <x:c r="N869" s="99"/>
      <x:c r="O869" s="99"/>
      <x:c r="P869" s="99"/>
      <x:c r="Q869" s="101" t="str">
        <x:f>IF(B869="","",SUMIF($B$5:$B$1004,B869,$J$5:$J$1004)-SUMIF($B$5:$B$1004,B869,$K$5:$K$1004))</x:f>
      </x:c>
    </x:row>
    <x:row r="870">
      <x:c r="A870" s="98"/>
      <x:c r="B870" s="99"/>
      <x:c r="C870" s="99"/>
      <x:c r="D870" s="99"/>
      <x:c r="E870" s="80" t="str">
        <x:f>IFERROR(VLOOKUP(D870,'DAFTAR AKUN'!$A$5:$H$100,2,FALSE),"")</x:f>
      </x:c>
      <x:c r="F870" s="99"/>
      <x:c r="G870" s="99"/>
      <x:c r="H870" s="99"/>
      <x:c r="I870" s="99"/>
      <x:c r="J870" s="100"/>
      <x:c r="K870" s="100"/>
      <x:c r="L870" s="99" t="str">
        <x:f>IFERROR(VLOOKUP(D870,'DAFTAR AKUN'!$A$5:$H$100,6,FALSE),"")</x:f>
      </x:c>
      <x:c r="M870" s="99"/>
      <x:c r="N870" s="99"/>
      <x:c r="O870" s="99"/>
      <x:c r="P870" s="99"/>
      <x:c r="Q870" s="101" t="str">
        <x:f>IF(B870="","",SUMIF($B$5:$B$1004,B870,$J$5:$J$1004)-SUMIF($B$5:$B$1004,B870,$K$5:$K$1004))</x:f>
      </x:c>
    </x:row>
    <x:row r="871">
      <x:c r="A871" s="98"/>
      <x:c r="B871" s="99"/>
      <x:c r="C871" s="99"/>
      <x:c r="D871" s="99"/>
      <x:c r="E871" s="80" t="str">
        <x:f>IFERROR(VLOOKUP(D871,'DAFTAR AKUN'!$A$5:$H$100,2,FALSE),"")</x:f>
      </x:c>
      <x:c r="F871" s="99"/>
      <x:c r="G871" s="99"/>
      <x:c r="H871" s="99"/>
      <x:c r="I871" s="99"/>
      <x:c r="J871" s="100"/>
      <x:c r="K871" s="100"/>
      <x:c r="L871" s="99" t="str">
        <x:f>IFERROR(VLOOKUP(D871,'DAFTAR AKUN'!$A$5:$H$100,6,FALSE),"")</x:f>
      </x:c>
      <x:c r="M871" s="99"/>
      <x:c r="N871" s="99"/>
      <x:c r="O871" s="99"/>
      <x:c r="P871" s="99"/>
      <x:c r="Q871" s="101" t="str">
        <x:f>IF(B871="","",SUMIF($B$5:$B$1004,B871,$J$5:$J$1004)-SUMIF($B$5:$B$1004,B871,$K$5:$K$1004))</x:f>
      </x:c>
    </x:row>
    <x:row r="872">
      <x:c r="A872" s="98"/>
      <x:c r="B872" s="99"/>
      <x:c r="C872" s="99"/>
      <x:c r="D872" s="99"/>
      <x:c r="E872" s="80" t="str">
        <x:f>IFERROR(VLOOKUP(D872,'DAFTAR AKUN'!$A$5:$H$100,2,FALSE),"")</x:f>
      </x:c>
      <x:c r="F872" s="99"/>
      <x:c r="G872" s="99"/>
      <x:c r="H872" s="99"/>
      <x:c r="I872" s="99"/>
      <x:c r="J872" s="100"/>
      <x:c r="K872" s="100"/>
      <x:c r="L872" s="99" t="str">
        <x:f>IFERROR(VLOOKUP(D872,'DAFTAR AKUN'!$A$5:$H$100,6,FALSE),"")</x:f>
      </x:c>
      <x:c r="M872" s="99"/>
      <x:c r="N872" s="99"/>
      <x:c r="O872" s="99"/>
      <x:c r="P872" s="99"/>
      <x:c r="Q872" s="101" t="str">
        <x:f>IF(B872="","",SUMIF($B$5:$B$1004,B872,$J$5:$J$1004)-SUMIF($B$5:$B$1004,B872,$K$5:$K$1004))</x:f>
      </x:c>
    </x:row>
    <x:row r="873">
      <x:c r="A873" s="98"/>
      <x:c r="B873" s="99"/>
      <x:c r="C873" s="99"/>
      <x:c r="D873" s="99"/>
      <x:c r="E873" s="80" t="str">
        <x:f>IFERROR(VLOOKUP(D873,'DAFTAR AKUN'!$A$5:$H$100,2,FALSE),"")</x:f>
      </x:c>
      <x:c r="F873" s="99"/>
      <x:c r="G873" s="99"/>
      <x:c r="H873" s="99"/>
      <x:c r="I873" s="99"/>
      <x:c r="J873" s="100"/>
      <x:c r="K873" s="100"/>
      <x:c r="L873" s="99" t="str">
        <x:f>IFERROR(VLOOKUP(D873,'DAFTAR AKUN'!$A$5:$H$100,6,FALSE),"")</x:f>
      </x:c>
      <x:c r="M873" s="99"/>
      <x:c r="N873" s="99"/>
      <x:c r="O873" s="99"/>
      <x:c r="P873" s="99"/>
      <x:c r="Q873" s="101" t="str">
        <x:f>IF(B873="","",SUMIF($B$5:$B$1004,B873,$J$5:$J$1004)-SUMIF($B$5:$B$1004,B873,$K$5:$K$1004))</x:f>
      </x:c>
    </x:row>
    <x:row r="874">
      <x:c r="A874" s="98"/>
      <x:c r="B874" s="99"/>
      <x:c r="C874" s="99"/>
      <x:c r="D874" s="99"/>
      <x:c r="E874" s="80" t="str">
        <x:f>IFERROR(VLOOKUP(D874,'DAFTAR AKUN'!$A$5:$H$100,2,FALSE),"")</x:f>
      </x:c>
      <x:c r="F874" s="99"/>
      <x:c r="G874" s="99"/>
      <x:c r="H874" s="99"/>
      <x:c r="I874" s="99"/>
      <x:c r="J874" s="100"/>
      <x:c r="K874" s="100"/>
      <x:c r="L874" s="99" t="str">
        <x:f>IFERROR(VLOOKUP(D874,'DAFTAR AKUN'!$A$5:$H$100,6,FALSE),"")</x:f>
      </x:c>
      <x:c r="M874" s="99"/>
      <x:c r="N874" s="99"/>
      <x:c r="O874" s="99"/>
      <x:c r="P874" s="99"/>
      <x:c r="Q874" s="101" t="str">
        <x:f>IF(B874="","",SUMIF($B$5:$B$1004,B874,$J$5:$J$1004)-SUMIF($B$5:$B$1004,B874,$K$5:$K$1004))</x:f>
      </x:c>
    </x:row>
    <x:row r="875">
      <x:c r="A875" s="98"/>
      <x:c r="B875" s="99"/>
      <x:c r="C875" s="99"/>
      <x:c r="D875" s="99"/>
      <x:c r="E875" s="80" t="str">
        <x:f>IFERROR(VLOOKUP(D875,'DAFTAR AKUN'!$A$5:$H$100,2,FALSE),"")</x:f>
      </x:c>
      <x:c r="F875" s="99"/>
      <x:c r="G875" s="99"/>
      <x:c r="H875" s="99"/>
      <x:c r="I875" s="99"/>
      <x:c r="J875" s="100"/>
      <x:c r="K875" s="100"/>
      <x:c r="L875" s="99" t="str">
        <x:f>IFERROR(VLOOKUP(D875,'DAFTAR AKUN'!$A$5:$H$100,6,FALSE),"")</x:f>
      </x:c>
      <x:c r="M875" s="99"/>
      <x:c r="N875" s="99"/>
      <x:c r="O875" s="99"/>
      <x:c r="P875" s="99"/>
      <x:c r="Q875" s="101" t="str">
        <x:f>IF(B875="","",SUMIF($B$5:$B$1004,B875,$J$5:$J$1004)-SUMIF($B$5:$B$1004,B875,$K$5:$K$1004))</x:f>
      </x:c>
    </x:row>
    <x:row r="876">
      <x:c r="A876" s="98"/>
      <x:c r="B876" s="99"/>
      <x:c r="C876" s="99"/>
      <x:c r="D876" s="99"/>
      <x:c r="E876" s="80" t="str">
        <x:f>IFERROR(VLOOKUP(D876,'DAFTAR AKUN'!$A$5:$H$100,2,FALSE),"")</x:f>
      </x:c>
      <x:c r="F876" s="99"/>
      <x:c r="G876" s="99"/>
      <x:c r="H876" s="99"/>
      <x:c r="I876" s="99"/>
      <x:c r="J876" s="100"/>
      <x:c r="K876" s="100"/>
      <x:c r="L876" s="99" t="str">
        <x:f>IFERROR(VLOOKUP(D876,'DAFTAR AKUN'!$A$5:$H$100,6,FALSE),"")</x:f>
      </x:c>
      <x:c r="M876" s="99"/>
      <x:c r="N876" s="99"/>
      <x:c r="O876" s="99"/>
      <x:c r="P876" s="99"/>
      <x:c r="Q876" s="101" t="str">
        <x:f>IF(B876="","",SUMIF($B$5:$B$1004,B876,$J$5:$J$1004)-SUMIF($B$5:$B$1004,B876,$K$5:$K$1004))</x:f>
      </x:c>
    </x:row>
    <x:row r="877">
      <x:c r="A877" s="98"/>
      <x:c r="B877" s="99"/>
      <x:c r="C877" s="99"/>
      <x:c r="D877" s="99"/>
      <x:c r="E877" s="80" t="str">
        <x:f>IFERROR(VLOOKUP(D877,'DAFTAR AKUN'!$A$5:$H$100,2,FALSE),"")</x:f>
      </x:c>
      <x:c r="F877" s="99"/>
      <x:c r="G877" s="99"/>
      <x:c r="H877" s="99"/>
      <x:c r="I877" s="99"/>
      <x:c r="J877" s="100"/>
      <x:c r="K877" s="100"/>
      <x:c r="L877" s="99" t="str">
        <x:f>IFERROR(VLOOKUP(D877,'DAFTAR AKUN'!$A$5:$H$100,6,FALSE),"")</x:f>
      </x:c>
      <x:c r="M877" s="99"/>
      <x:c r="N877" s="99"/>
      <x:c r="O877" s="99"/>
      <x:c r="P877" s="99"/>
      <x:c r="Q877" s="101" t="str">
        <x:f>IF(B877="","",SUMIF($B$5:$B$1004,B877,$J$5:$J$1004)-SUMIF($B$5:$B$1004,B877,$K$5:$K$1004))</x:f>
      </x:c>
    </x:row>
    <x:row r="878">
      <x:c r="A878" s="98"/>
      <x:c r="B878" s="99"/>
      <x:c r="C878" s="99"/>
      <x:c r="D878" s="99"/>
      <x:c r="E878" s="80" t="str">
        <x:f>IFERROR(VLOOKUP(D878,'DAFTAR AKUN'!$A$5:$H$100,2,FALSE),"")</x:f>
      </x:c>
      <x:c r="F878" s="99"/>
      <x:c r="G878" s="99"/>
      <x:c r="H878" s="99"/>
      <x:c r="I878" s="99"/>
      <x:c r="J878" s="100"/>
      <x:c r="K878" s="100"/>
      <x:c r="L878" s="99" t="str">
        <x:f>IFERROR(VLOOKUP(D878,'DAFTAR AKUN'!$A$5:$H$100,6,FALSE),"")</x:f>
      </x:c>
      <x:c r="M878" s="99"/>
      <x:c r="N878" s="99"/>
      <x:c r="O878" s="99"/>
      <x:c r="P878" s="99"/>
      <x:c r="Q878" s="101" t="str">
        <x:f>IF(B878="","",SUMIF($B$5:$B$1004,B878,$J$5:$J$1004)-SUMIF($B$5:$B$1004,B878,$K$5:$K$1004))</x:f>
      </x:c>
    </x:row>
    <x:row r="879">
      <x:c r="A879" s="98"/>
      <x:c r="B879" s="99"/>
      <x:c r="C879" s="99"/>
      <x:c r="D879" s="99"/>
      <x:c r="E879" s="80" t="str">
        <x:f>IFERROR(VLOOKUP(D879,'DAFTAR AKUN'!$A$5:$H$100,2,FALSE),"")</x:f>
      </x:c>
      <x:c r="F879" s="99"/>
      <x:c r="G879" s="99"/>
      <x:c r="H879" s="99"/>
      <x:c r="I879" s="99"/>
      <x:c r="J879" s="100"/>
      <x:c r="K879" s="100"/>
      <x:c r="L879" s="99" t="str">
        <x:f>IFERROR(VLOOKUP(D879,'DAFTAR AKUN'!$A$5:$H$100,6,FALSE),"")</x:f>
      </x:c>
      <x:c r="M879" s="99"/>
      <x:c r="N879" s="99"/>
      <x:c r="O879" s="99"/>
      <x:c r="P879" s="99"/>
      <x:c r="Q879" s="101" t="str">
        <x:f>IF(B879="","",SUMIF($B$5:$B$1004,B879,$J$5:$J$1004)-SUMIF($B$5:$B$1004,B879,$K$5:$K$1004))</x:f>
      </x:c>
    </x:row>
    <x:row r="880">
      <x:c r="A880" s="98"/>
      <x:c r="B880" s="99"/>
      <x:c r="C880" s="99"/>
      <x:c r="D880" s="99"/>
      <x:c r="E880" s="80" t="str">
        <x:f>IFERROR(VLOOKUP(D880,'DAFTAR AKUN'!$A$5:$H$100,2,FALSE),"")</x:f>
      </x:c>
      <x:c r="F880" s="99"/>
      <x:c r="G880" s="99"/>
      <x:c r="H880" s="99"/>
      <x:c r="I880" s="99"/>
      <x:c r="J880" s="100"/>
      <x:c r="K880" s="100"/>
      <x:c r="L880" s="99" t="str">
        <x:f>IFERROR(VLOOKUP(D880,'DAFTAR AKUN'!$A$5:$H$100,6,FALSE),"")</x:f>
      </x:c>
      <x:c r="M880" s="99"/>
      <x:c r="N880" s="99"/>
      <x:c r="O880" s="99"/>
      <x:c r="P880" s="99"/>
      <x:c r="Q880" s="101" t="str">
        <x:f>IF(B880="","",SUMIF($B$5:$B$1004,B880,$J$5:$J$1004)-SUMIF($B$5:$B$1004,B880,$K$5:$K$1004))</x:f>
      </x:c>
    </x:row>
    <x:row r="881">
      <x:c r="A881" s="98"/>
      <x:c r="B881" s="99"/>
      <x:c r="C881" s="99"/>
      <x:c r="D881" s="99"/>
      <x:c r="E881" s="80" t="str">
        <x:f>IFERROR(VLOOKUP(D881,'DAFTAR AKUN'!$A$5:$H$100,2,FALSE),"")</x:f>
      </x:c>
      <x:c r="F881" s="99"/>
      <x:c r="G881" s="99"/>
      <x:c r="H881" s="99"/>
      <x:c r="I881" s="99"/>
      <x:c r="J881" s="100"/>
      <x:c r="K881" s="100"/>
      <x:c r="L881" s="99" t="str">
        <x:f>IFERROR(VLOOKUP(D881,'DAFTAR AKUN'!$A$5:$H$100,6,FALSE),"")</x:f>
      </x:c>
      <x:c r="M881" s="99"/>
      <x:c r="N881" s="99"/>
      <x:c r="O881" s="99"/>
      <x:c r="P881" s="99"/>
      <x:c r="Q881" s="101" t="str">
        <x:f>IF(B881="","",SUMIF($B$5:$B$1004,B881,$J$5:$J$1004)-SUMIF($B$5:$B$1004,B881,$K$5:$K$1004))</x:f>
      </x:c>
    </x:row>
    <x:row r="882">
      <x:c r="A882" s="98"/>
      <x:c r="B882" s="99"/>
      <x:c r="C882" s="99"/>
      <x:c r="D882" s="99"/>
      <x:c r="E882" s="80" t="str">
        <x:f>IFERROR(VLOOKUP(D882,'DAFTAR AKUN'!$A$5:$H$100,2,FALSE),"")</x:f>
      </x:c>
      <x:c r="F882" s="99"/>
      <x:c r="G882" s="99"/>
      <x:c r="H882" s="99"/>
      <x:c r="I882" s="99"/>
      <x:c r="J882" s="100"/>
      <x:c r="K882" s="100"/>
      <x:c r="L882" s="99" t="str">
        <x:f>IFERROR(VLOOKUP(D882,'DAFTAR AKUN'!$A$5:$H$100,6,FALSE),"")</x:f>
      </x:c>
      <x:c r="M882" s="99"/>
      <x:c r="N882" s="99"/>
      <x:c r="O882" s="99"/>
      <x:c r="P882" s="99"/>
      <x:c r="Q882" s="101" t="str">
        <x:f>IF(B882="","",SUMIF($B$5:$B$1004,B882,$J$5:$J$1004)-SUMIF($B$5:$B$1004,B882,$K$5:$K$1004))</x:f>
      </x:c>
    </x:row>
    <x:row r="883">
      <x:c r="A883" s="98"/>
      <x:c r="B883" s="99"/>
      <x:c r="C883" s="99"/>
      <x:c r="D883" s="99"/>
      <x:c r="E883" s="80" t="str">
        <x:f>IFERROR(VLOOKUP(D883,'DAFTAR AKUN'!$A$5:$H$100,2,FALSE),"")</x:f>
      </x:c>
      <x:c r="F883" s="99"/>
      <x:c r="G883" s="99"/>
      <x:c r="H883" s="99"/>
      <x:c r="I883" s="99"/>
      <x:c r="J883" s="100"/>
      <x:c r="K883" s="100"/>
      <x:c r="L883" s="99" t="str">
        <x:f>IFERROR(VLOOKUP(D883,'DAFTAR AKUN'!$A$5:$H$100,6,FALSE),"")</x:f>
      </x:c>
      <x:c r="M883" s="99"/>
      <x:c r="N883" s="99"/>
      <x:c r="O883" s="99"/>
      <x:c r="P883" s="99"/>
      <x:c r="Q883" s="101" t="str">
        <x:f>IF(B883="","",SUMIF($B$5:$B$1004,B883,$J$5:$J$1004)-SUMIF($B$5:$B$1004,B883,$K$5:$K$1004))</x:f>
      </x:c>
    </x:row>
    <x:row r="884">
      <x:c r="A884" s="98"/>
      <x:c r="B884" s="99"/>
      <x:c r="C884" s="99"/>
      <x:c r="D884" s="99"/>
      <x:c r="E884" s="80" t="str">
        <x:f>IFERROR(VLOOKUP(D884,'DAFTAR AKUN'!$A$5:$H$100,2,FALSE),"")</x:f>
      </x:c>
      <x:c r="F884" s="99"/>
      <x:c r="G884" s="99"/>
      <x:c r="H884" s="99"/>
      <x:c r="I884" s="99"/>
      <x:c r="J884" s="100"/>
      <x:c r="K884" s="100"/>
      <x:c r="L884" s="99" t="str">
        <x:f>IFERROR(VLOOKUP(D884,'DAFTAR AKUN'!$A$5:$H$100,6,FALSE),"")</x:f>
      </x:c>
      <x:c r="M884" s="99"/>
      <x:c r="N884" s="99"/>
      <x:c r="O884" s="99"/>
      <x:c r="P884" s="99"/>
      <x:c r="Q884" s="101" t="str">
        <x:f>IF(B884="","",SUMIF($B$5:$B$1004,B884,$J$5:$J$1004)-SUMIF($B$5:$B$1004,B884,$K$5:$K$1004))</x:f>
      </x:c>
    </x:row>
    <x:row r="885">
      <x:c r="A885" s="98"/>
      <x:c r="B885" s="99"/>
      <x:c r="C885" s="99"/>
      <x:c r="D885" s="99"/>
      <x:c r="E885" s="80" t="str">
        <x:f>IFERROR(VLOOKUP(D885,'DAFTAR AKUN'!$A$5:$H$100,2,FALSE),"")</x:f>
      </x:c>
      <x:c r="F885" s="99"/>
      <x:c r="G885" s="99"/>
      <x:c r="H885" s="99"/>
      <x:c r="I885" s="99"/>
      <x:c r="J885" s="100"/>
      <x:c r="K885" s="100"/>
      <x:c r="L885" s="99" t="str">
        <x:f>IFERROR(VLOOKUP(D885,'DAFTAR AKUN'!$A$5:$H$100,6,FALSE),"")</x:f>
      </x:c>
      <x:c r="M885" s="99"/>
      <x:c r="N885" s="99"/>
      <x:c r="O885" s="99"/>
      <x:c r="P885" s="99"/>
      <x:c r="Q885" s="101" t="str">
        <x:f>IF(B885="","",SUMIF($B$5:$B$1004,B885,$J$5:$J$1004)-SUMIF($B$5:$B$1004,B885,$K$5:$K$1004))</x:f>
      </x:c>
    </x:row>
    <x:row r="886">
      <x:c r="A886" s="98"/>
      <x:c r="B886" s="99"/>
      <x:c r="C886" s="99"/>
      <x:c r="D886" s="99"/>
      <x:c r="E886" s="80" t="str">
        <x:f>IFERROR(VLOOKUP(D886,'DAFTAR AKUN'!$A$5:$H$100,2,FALSE),"")</x:f>
      </x:c>
      <x:c r="F886" s="99"/>
      <x:c r="G886" s="99"/>
      <x:c r="H886" s="99"/>
      <x:c r="I886" s="99"/>
      <x:c r="J886" s="100"/>
      <x:c r="K886" s="100"/>
      <x:c r="L886" s="99" t="str">
        <x:f>IFERROR(VLOOKUP(D886,'DAFTAR AKUN'!$A$5:$H$100,6,FALSE),"")</x:f>
      </x:c>
      <x:c r="M886" s="99"/>
      <x:c r="N886" s="99"/>
      <x:c r="O886" s="99"/>
      <x:c r="P886" s="99"/>
      <x:c r="Q886" s="101" t="str">
        <x:f>IF(B886="","",SUMIF($B$5:$B$1004,B886,$J$5:$J$1004)-SUMIF($B$5:$B$1004,B886,$K$5:$K$1004))</x:f>
      </x:c>
    </x:row>
    <x:row r="887">
      <x:c r="A887" s="98"/>
      <x:c r="B887" s="99"/>
      <x:c r="C887" s="99"/>
      <x:c r="D887" s="99"/>
      <x:c r="E887" s="80" t="str">
        <x:f>IFERROR(VLOOKUP(D887,'DAFTAR AKUN'!$A$5:$H$100,2,FALSE),"")</x:f>
      </x:c>
      <x:c r="F887" s="99"/>
      <x:c r="G887" s="99"/>
      <x:c r="H887" s="99"/>
      <x:c r="I887" s="99"/>
      <x:c r="J887" s="100"/>
      <x:c r="K887" s="100"/>
      <x:c r="L887" s="99" t="str">
        <x:f>IFERROR(VLOOKUP(D887,'DAFTAR AKUN'!$A$5:$H$100,6,FALSE),"")</x:f>
      </x:c>
      <x:c r="M887" s="99"/>
      <x:c r="N887" s="99"/>
      <x:c r="O887" s="99"/>
      <x:c r="P887" s="99"/>
      <x:c r="Q887" s="101" t="str">
        <x:f>IF(B887="","",SUMIF($B$5:$B$1004,B887,$J$5:$J$1004)-SUMIF($B$5:$B$1004,B887,$K$5:$K$1004))</x:f>
      </x:c>
    </x:row>
    <x:row r="888">
      <x:c r="A888" s="98"/>
      <x:c r="B888" s="99"/>
      <x:c r="C888" s="99"/>
      <x:c r="D888" s="99"/>
      <x:c r="E888" s="80" t="str">
        <x:f>IFERROR(VLOOKUP(D888,'DAFTAR AKUN'!$A$5:$H$100,2,FALSE),"")</x:f>
      </x:c>
      <x:c r="F888" s="99"/>
      <x:c r="G888" s="99"/>
      <x:c r="H888" s="99"/>
      <x:c r="I888" s="99"/>
      <x:c r="J888" s="100"/>
      <x:c r="K888" s="100"/>
      <x:c r="L888" s="99" t="str">
        <x:f>IFERROR(VLOOKUP(D888,'DAFTAR AKUN'!$A$5:$H$100,6,FALSE),"")</x:f>
      </x:c>
      <x:c r="M888" s="99"/>
      <x:c r="N888" s="99"/>
      <x:c r="O888" s="99"/>
      <x:c r="P888" s="99"/>
      <x:c r="Q888" s="101" t="str">
        <x:f>IF(B888="","",SUMIF($B$5:$B$1004,B888,$J$5:$J$1004)-SUMIF($B$5:$B$1004,B888,$K$5:$K$1004))</x:f>
      </x:c>
    </x:row>
    <x:row r="889">
      <x:c r="A889" s="98"/>
      <x:c r="B889" s="99"/>
      <x:c r="C889" s="99"/>
      <x:c r="D889" s="99"/>
      <x:c r="E889" s="80" t="str">
        <x:f>IFERROR(VLOOKUP(D889,'DAFTAR AKUN'!$A$5:$H$100,2,FALSE),"")</x:f>
      </x:c>
      <x:c r="F889" s="99"/>
      <x:c r="G889" s="99"/>
      <x:c r="H889" s="99"/>
      <x:c r="I889" s="99"/>
      <x:c r="J889" s="100"/>
      <x:c r="K889" s="100"/>
      <x:c r="L889" s="99" t="str">
        <x:f>IFERROR(VLOOKUP(D889,'DAFTAR AKUN'!$A$5:$H$100,6,FALSE),"")</x:f>
      </x:c>
      <x:c r="M889" s="99"/>
      <x:c r="N889" s="99"/>
      <x:c r="O889" s="99"/>
      <x:c r="P889" s="99"/>
      <x:c r="Q889" s="101" t="str">
        <x:f>IF(B889="","",SUMIF($B$5:$B$1004,B889,$J$5:$J$1004)-SUMIF($B$5:$B$1004,B889,$K$5:$K$1004))</x:f>
      </x:c>
    </x:row>
    <x:row r="890">
      <x:c r="A890" s="98"/>
      <x:c r="B890" s="99"/>
      <x:c r="C890" s="99"/>
      <x:c r="D890" s="99"/>
      <x:c r="E890" s="80" t="str">
        <x:f>IFERROR(VLOOKUP(D890,'DAFTAR AKUN'!$A$5:$H$100,2,FALSE),"")</x:f>
      </x:c>
      <x:c r="F890" s="99"/>
      <x:c r="G890" s="99"/>
      <x:c r="H890" s="99"/>
      <x:c r="I890" s="99"/>
      <x:c r="J890" s="100"/>
      <x:c r="K890" s="100"/>
      <x:c r="L890" s="99" t="str">
        <x:f>IFERROR(VLOOKUP(D890,'DAFTAR AKUN'!$A$5:$H$100,6,FALSE),"")</x:f>
      </x:c>
      <x:c r="M890" s="99"/>
      <x:c r="N890" s="99"/>
      <x:c r="O890" s="99"/>
      <x:c r="P890" s="99"/>
      <x:c r="Q890" s="101" t="str">
        <x:f>IF(B890="","",SUMIF($B$5:$B$1004,B890,$J$5:$J$1004)-SUMIF($B$5:$B$1004,B890,$K$5:$K$1004))</x:f>
      </x:c>
    </x:row>
    <x:row r="891">
      <x:c r="A891" s="98"/>
      <x:c r="B891" s="99"/>
      <x:c r="C891" s="99"/>
      <x:c r="D891" s="99"/>
      <x:c r="E891" s="80" t="str">
        <x:f>IFERROR(VLOOKUP(D891,'DAFTAR AKUN'!$A$5:$H$100,2,FALSE),"")</x:f>
      </x:c>
      <x:c r="F891" s="99"/>
      <x:c r="G891" s="99"/>
      <x:c r="H891" s="99"/>
      <x:c r="I891" s="99"/>
      <x:c r="J891" s="100"/>
      <x:c r="K891" s="100"/>
      <x:c r="L891" s="99" t="str">
        <x:f>IFERROR(VLOOKUP(D891,'DAFTAR AKUN'!$A$5:$H$100,6,FALSE),"")</x:f>
      </x:c>
      <x:c r="M891" s="99"/>
      <x:c r="N891" s="99"/>
      <x:c r="O891" s="99"/>
      <x:c r="P891" s="99"/>
      <x:c r="Q891" s="101" t="str">
        <x:f>IF(B891="","",SUMIF($B$5:$B$1004,B891,$J$5:$J$1004)-SUMIF($B$5:$B$1004,B891,$K$5:$K$1004))</x:f>
      </x:c>
    </x:row>
    <x:row r="892">
      <x:c r="A892" s="98"/>
      <x:c r="B892" s="99"/>
      <x:c r="C892" s="99"/>
      <x:c r="D892" s="99"/>
      <x:c r="E892" s="80" t="str">
        <x:f>IFERROR(VLOOKUP(D892,'DAFTAR AKUN'!$A$5:$H$100,2,FALSE),"")</x:f>
      </x:c>
      <x:c r="F892" s="99"/>
      <x:c r="G892" s="99"/>
      <x:c r="H892" s="99"/>
      <x:c r="I892" s="99"/>
      <x:c r="J892" s="100"/>
      <x:c r="K892" s="100"/>
      <x:c r="L892" s="99" t="str">
        <x:f>IFERROR(VLOOKUP(D892,'DAFTAR AKUN'!$A$5:$H$100,6,FALSE),"")</x:f>
      </x:c>
      <x:c r="M892" s="99"/>
      <x:c r="N892" s="99"/>
      <x:c r="O892" s="99"/>
      <x:c r="P892" s="99"/>
      <x:c r="Q892" s="101" t="str">
        <x:f>IF(B892="","",SUMIF($B$5:$B$1004,B892,$J$5:$J$1004)-SUMIF($B$5:$B$1004,B892,$K$5:$K$1004))</x:f>
      </x:c>
    </x:row>
    <x:row r="893">
      <x:c r="A893" s="98"/>
      <x:c r="B893" s="99"/>
      <x:c r="C893" s="99"/>
      <x:c r="D893" s="99"/>
      <x:c r="E893" s="80" t="str">
        <x:f>IFERROR(VLOOKUP(D893,'DAFTAR AKUN'!$A$5:$H$100,2,FALSE),"")</x:f>
      </x:c>
      <x:c r="F893" s="99"/>
      <x:c r="G893" s="99"/>
      <x:c r="H893" s="99"/>
      <x:c r="I893" s="99"/>
      <x:c r="J893" s="100"/>
      <x:c r="K893" s="100"/>
      <x:c r="L893" s="99" t="str">
        <x:f>IFERROR(VLOOKUP(D893,'DAFTAR AKUN'!$A$5:$H$100,6,FALSE),"")</x:f>
      </x:c>
      <x:c r="M893" s="99"/>
      <x:c r="N893" s="99"/>
      <x:c r="O893" s="99"/>
      <x:c r="P893" s="99"/>
      <x:c r="Q893" s="101" t="str">
        <x:f>IF(B893="","",SUMIF($B$5:$B$1004,B893,$J$5:$J$1004)-SUMIF($B$5:$B$1004,B893,$K$5:$K$1004))</x:f>
      </x:c>
    </x:row>
    <x:row r="894">
      <x:c r="A894" s="98"/>
      <x:c r="B894" s="99"/>
      <x:c r="C894" s="99"/>
      <x:c r="D894" s="99"/>
      <x:c r="E894" s="80" t="str">
        <x:f>IFERROR(VLOOKUP(D894,'DAFTAR AKUN'!$A$5:$H$100,2,FALSE),"")</x:f>
      </x:c>
      <x:c r="F894" s="99"/>
      <x:c r="G894" s="99"/>
      <x:c r="H894" s="99"/>
      <x:c r="I894" s="99"/>
      <x:c r="J894" s="100"/>
      <x:c r="K894" s="100"/>
      <x:c r="L894" s="99" t="str">
        <x:f>IFERROR(VLOOKUP(D894,'DAFTAR AKUN'!$A$5:$H$100,6,FALSE),"")</x:f>
      </x:c>
      <x:c r="M894" s="99"/>
      <x:c r="N894" s="99"/>
      <x:c r="O894" s="99"/>
      <x:c r="P894" s="99"/>
      <x:c r="Q894" s="101" t="str">
        <x:f>IF(B894="","",SUMIF($B$5:$B$1004,B894,$J$5:$J$1004)-SUMIF($B$5:$B$1004,B894,$K$5:$K$1004))</x:f>
      </x:c>
    </x:row>
    <x:row r="895">
      <x:c r="A895" s="98"/>
      <x:c r="B895" s="99"/>
      <x:c r="C895" s="99"/>
      <x:c r="D895" s="99"/>
      <x:c r="E895" s="80" t="str">
        <x:f>IFERROR(VLOOKUP(D895,'DAFTAR AKUN'!$A$5:$H$100,2,FALSE),"")</x:f>
      </x:c>
      <x:c r="F895" s="99"/>
      <x:c r="G895" s="99"/>
      <x:c r="H895" s="99"/>
      <x:c r="I895" s="99"/>
      <x:c r="J895" s="100"/>
      <x:c r="K895" s="100"/>
      <x:c r="L895" s="99" t="str">
        <x:f>IFERROR(VLOOKUP(D895,'DAFTAR AKUN'!$A$5:$H$100,6,FALSE),"")</x:f>
      </x:c>
      <x:c r="M895" s="99"/>
      <x:c r="N895" s="99"/>
      <x:c r="O895" s="99"/>
      <x:c r="P895" s="99"/>
      <x:c r="Q895" s="101" t="str">
        <x:f>IF(B895="","",SUMIF($B$5:$B$1004,B895,$J$5:$J$1004)-SUMIF($B$5:$B$1004,B895,$K$5:$K$1004))</x:f>
      </x:c>
    </x:row>
    <x:row r="896">
      <x:c r="A896" s="98"/>
      <x:c r="B896" s="99"/>
      <x:c r="C896" s="99"/>
      <x:c r="D896" s="99"/>
      <x:c r="E896" s="80" t="str">
        <x:f>IFERROR(VLOOKUP(D896,'DAFTAR AKUN'!$A$5:$H$100,2,FALSE),"")</x:f>
      </x:c>
      <x:c r="F896" s="99"/>
      <x:c r="G896" s="99"/>
      <x:c r="H896" s="99"/>
      <x:c r="I896" s="99"/>
      <x:c r="J896" s="100"/>
      <x:c r="K896" s="100"/>
      <x:c r="L896" s="99" t="str">
        <x:f>IFERROR(VLOOKUP(D896,'DAFTAR AKUN'!$A$5:$H$100,6,FALSE),"")</x:f>
      </x:c>
      <x:c r="M896" s="99"/>
      <x:c r="N896" s="99"/>
      <x:c r="O896" s="99"/>
      <x:c r="P896" s="99"/>
      <x:c r="Q896" s="101" t="str">
        <x:f>IF(B896="","",SUMIF($B$5:$B$1004,B896,$J$5:$J$1004)-SUMIF($B$5:$B$1004,B896,$K$5:$K$1004))</x:f>
      </x:c>
    </x:row>
    <x:row r="897">
      <x:c r="A897" s="98"/>
      <x:c r="B897" s="99"/>
      <x:c r="C897" s="99"/>
      <x:c r="D897" s="99"/>
      <x:c r="E897" s="80" t="str">
        <x:f>IFERROR(VLOOKUP(D897,'DAFTAR AKUN'!$A$5:$H$100,2,FALSE),"")</x:f>
      </x:c>
      <x:c r="F897" s="99"/>
      <x:c r="G897" s="99"/>
      <x:c r="H897" s="99"/>
      <x:c r="I897" s="99"/>
      <x:c r="J897" s="100"/>
      <x:c r="K897" s="100"/>
      <x:c r="L897" s="99" t="str">
        <x:f>IFERROR(VLOOKUP(D897,'DAFTAR AKUN'!$A$5:$H$100,6,FALSE),"")</x:f>
      </x:c>
      <x:c r="M897" s="99"/>
      <x:c r="N897" s="99"/>
      <x:c r="O897" s="99"/>
      <x:c r="P897" s="99"/>
      <x:c r="Q897" s="101" t="str">
        <x:f>IF(B897="","",SUMIF($B$5:$B$1004,B897,$J$5:$J$1004)-SUMIF($B$5:$B$1004,B897,$K$5:$K$1004))</x:f>
      </x:c>
    </x:row>
    <x:row r="898">
      <x:c r="A898" s="98"/>
      <x:c r="B898" s="99"/>
      <x:c r="C898" s="99"/>
      <x:c r="D898" s="99"/>
      <x:c r="E898" s="80" t="str">
        <x:f>IFERROR(VLOOKUP(D898,'DAFTAR AKUN'!$A$5:$H$100,2,FALSE),"")</x:f>
      </x:c>
      <x:c r="F898" s="99"/>
      <x:c r="G898" s="99"/>
      <x:c r="H898" s="99"/>
      <x:c r="I898" s="99"/>
      <x:c r="J898" s="100"/>
      <x:c r="K898" s="100"/>
      <x:c r="L898" s="99" t="str">
        <x:f>IFERROR(VLOOKUP(D898,'DAFTAR AKUN'!$A$5:$H$100,6,FALSE),"")</x:f>
      </x:c>
      <x:c r="M898" s="99"/>
      <x:c r="N898" s="99"/>
      <x:c r="O898" s="99"/>
      <x:c r="P898" s="99"/>
      <x:c r="Q898" s="101" t="str">
        <x:f>IF(B898="","",SUMIF($B$5:$B$1004,B898,$J$5:$J$1004)-SUMIF($B$5:$B$1004,B898,$K$5:$K$1004))</x:f>
      </x:c>
    </x:row>
    <x:row r="899">
      <x:c r="A899" s="98"/>
      <x:c r="B899" s="99"/>
      <x:c r="C899" s="99"/>
      <x:c r="D899" s="99"/>
      <x:c r="E899" s="80" t="str">
        <x:f>IFERROR(VLOOKUP(D899,'DAFTAR AKUN'!$A$5:$H$100,2,FALSE),"")</x:f>
      </x:c>
      <x:c r="F899" s="99"/>
      <x:c r="G899" s="99"/>
      <x:c r="H899" s="99"/>
      <x:c r="I899" s="99"/>
      <x:c r="J899" s="100"/>
      <x:c r="K899" s="100"/>
      <x:c r="L899" s="99" t="str">
        <x:f>IFERROR(VLOOKUP(D899,'DAFTAR AKUN'!$A$5:$H$100,6,FALSE),"")</x:f>
      </x:c>
      <x:c r="M899" s="99"/>
      <x:c r="N899" s="99"/>
      <x:c r="O899" s="99"/>
      <x:c r="P899" s="99"/>
      <x:c r="Q899" s="101" t="str">
        <x:f>IF(B899="","",SUMIF($B$5:$B$1004,B899,$J$5:$J$1004)-SUMIF($B$5:$B$1004,B899,$K$5:$K$1004))</x:f>
      </x:c>
    </x:row>
    <x:row r="900">
      <x:c r="A900" s="98"/>
      <x:c r="B900" s="99"/>
      <x:c r="C900" s="99"/>
      <x:c r="D900" s="99"/>
      <x:c r="E900" s="80" t="str">
        <x:f>IFERROR(VLOOKUP(D900,'DAFTAR AKUN'!$A$5:$H$100,2,FALSE),"")</x:f>
      </x:c>
      <x:c r="F900" s="99"/>
      <x:c r="G900" s="99"/>
      <x:c r="H900" s="99"/>
      <x:c r="I900" s="99"/>
      <x:c r="J900" s="100"/>
      <x:c r="K900" s="100"/>
      <x:c r="L900" s="99" t="str">
        <x:f>IFERROR(VLOOKUP(D900,'DAFTAR AKUN'!$A$5:$H$100,6,FALSE),"")</x:f>
      </x:c>
      <x:c r="M900" s="99"/>
      <x:c r="N900" s="99"/>
      <x:c r="O900" s="99"/>
      <x:c r="P900" s="99"/>
      <x:c r="Q900" s="101" t="str">
        <x:f>IF(B900="","",SUMIF($B$5:$B$1004,B900,$J$5:$J$1004)-SUMIF($B$5:$B$1004,B900,$K$5:$K$1004))</x:f>
      </x:c>
    </x:row>
    <x:row r="901">
      <x:c r="A901" s="98"/>
      <x:c r="B901" s="99"/>
      <x:c r="C901" s="99"/>
      <x:c r="D901" s="99"/>
      <x:c r="E901" s="80" t="str">
        <x:f>IFERROR(VLOOKUP(D901,'DAFTAR AKUN'!$A$5:$H$100,2,FALSE),"")</x:f>
      </x:c>
      <x:c r="F901" s="99"/>
      <x:c r="G901" s="99"/>
      <x:c r="H901" s="99"/>
      <x:c r="I901" s="99"/>
      <x:c r="J901" s="100"/>
      <x:c r="K901" s="100"/>
      <x:c r="L901" s="99" t="str">
        <x:f>IFERROR(VLOOKUP(D901,'DAFTAR AKUN'!$A$5:$H$100,6,FALSE),"")</x:f>
      </x:c>
      <x:c r="M901" s="99"/>
      <x:c r="N901" s="99"/>
      <x:c r="O901" s="99"/>
      <x:c r="P901" s="99"/>
      <x:c r="Q901" s="101" t="str">
        <x:f>IF(B901="","",SUMIF($B$5:$B$1004,B901,$J$5:$J$1004)-SUMIF($B$5:$B$1004,B901,$K$5:$K$1004))</x:f>
      </x:c>
    </x:row>
    <x:row r="902">
      <x:c r="A902" s="98"/>
      <x:c r="B902" s="99"/>
      <x:c r="C902" s="99"/>
      <x:c r="D902" s="99"/>
      <x:c r="E902" s="80" t="str">
        <x:f>IFERROR(VLOOKUP(D902,'DAFTAR AKUN'!$A$5:$H$100,2,FALSE),"")</x:f>
      </x:c>
      <x:c r="F902" s="99"/>
      <x:c r="G902" s="99"/>
      <x:c r="H902" s="99"/>
      <x:c r="I902" s="99"/>
      <x:c r="J902" s="100"/>
      <x:c r="K902" s="100"/>
      <x:c r="L902" s="99" t="str">
        <x:f>IFERROR(VLOOKUP(D902,'DAFTAR AKUN'!$A$5:$H$100,6,FALSE),"")</x:f>
      </x:c>
      <x:c r="M902" s="99"/>
      <x:c r="N902" s="99"/>
      <x:c r="O902" s="99"/>
      <x:c r="P902" s="99"/>
      <x:c r="Q902" s="101" t="str">
        <x:f>IF(B902="","",SUMIF($B$5:$B$1004,B902,$J$5:$J$1004)-SUMIF($B$5:$B$1004,B902,$K$5:$K$1004))</x:f>
      </x:c>
    </x:row>
    <x:row r="903">
      <x:c r="A903" s="98"/>
      <x:c r="B903" s="99"/>
      <x:c r="C903" s="99"/>
      <x:c r="D903" s="99"/>
      <x:c r="E903" s="80" t="str">
        <x:f>IFERROR(VLOOKUP(D903,'DAFTAR AKUN'!$A$5:$H$100,2,FALSE),"")</x:f>
      </x:c>
      <x:c r="F903" s="99"/>
      <x:c r="G903" s="99"/>
      <x:c r="H903" s="99"/>
      <x:c r="I903" s="99"/>
      <x:c r="J903" s="100"/>
      <x:c r="K903" s="100"/>
      <x:c r="L903" s="99" t="str">
        <x:f>IFERROR(VLOOKUP(D903,'DAFTAR AKUN'!$A$5:$H$100,6,FALSE),"")</x:f>
      </x:c>
      <x:c r="M903" s="99"/>
      <x:c r="N903" s="99"/>
      <x:c r="O903" s="99"/>
      <x:c r="P903" s="99"/>
      <x:c r="Q903" s="101" t="str">
        <x:f>IF(B903="","",SUMIF($B$5:$B$1004,B903,$J$5:$J$1004)-SUMIF($B$5:$B$1004,B903,$K$5:$K$1004))</x:f>
      </x:c>
    </x:row>
    <x:row r="904">
      <x:c r="A904" s="98"/>
      <x:c r="B904" s="99"/>
      <x:c r="C904" s="99"/>
      <x:c r="D904" s="99"/>
      <x:c r="E904" s="80" t="str">
        <x:f>IFERROR(VLOOKUP(D904,'DAFTAR AKUN'!$A$5:$H$100,2,FALSE),"")</x:f>
      </x:c>
      <x:c r="F904" s="99"/>
      <x:c r="G904" s="99"/>
      <x:c r="H904" s="99"/>
      <x:c r="I904" s="99"/>
      <x:c r="J904" s="100"/>
      <x:c r="K904" s="100"/>
      <x:c r="L904" s="99" t="str">
        <x:f>IFERROR(VLOOKUP(D904,'DAFTAR AKUN'!$A$5:$H$100,6,FALSE),"")</x:f>
      </x:c>
      <x:c r="M904" s="99"/>
      <x:c r="N904" s="99"/>
      <x:c r="O904" s="99"/>
      <x:c r="P904" s="99"/>
      <x:c r="Q904" s="101" t="str">
        <x:f>IF(B904="","",SUMIF($B$5:$B$1004,B904,$J$5:$J$1004)-SUMIF($B$5:$B$1004,B904,$K$5:$K$1004))</x:f>
      </x:c>
    </x:row>
    <x:row r="905">
      <x:c r="A905" s="98"/>
      <x:c r="B905" s="99"/>
      <x:c r="C905" s="99"/>
      <x:c r="D905" s="99"/>
      <x:c r="E905" s="80" t="str">
        <x:f>IFERROR(VLOOKUP(D905,'DAFTAR AKUN'!$A$5:$H$100,2,FALSE),"")</x:f>
      </x:c>
      <x:c r="F905" s="99"/>
      <x:c r="G905" s="99"/>
      <x:c r="H905" s="99"/>
      <x:c r="I905" s="99"/>
      <x:c r="J905" s="100"/>
      <x:c r="K905" s="100"/>
      <x:c r="L905" s="99" t="str">
        <x:f>IFERROR(VLOOKUP(D905,'DAFTAR AKUN'!$A$5:$H$100,6,FALSE),"")</x:f>
      </x:c>
      <x:c r="M905" s="99"/>
      <x:c r="N905" s="99"/>
      <x:c r="O905" s="99"/>
      <x:c r="P905" s="99"/>
      <x:c r="Q905" s="101" t="str">
        <x:f>IF(B905="","",SUMIF($B$5:$B$1004,B905,$J$5:$J$1004)-SUMIF($B$5:$B$1004,B905,$K$5:$K$1004))</x:f>
      </x:c>
    </x:row>
    <x:row r="906">
      <x:c r="A906" s="98"/>
      <x:c r="B906" s="99"/>
      <x:c r="C906" s="99"/>
      <x:c r="D906" s="99"/>
      <x:c r="E906" s="80" t="str">
        <x:f>IFERROR(VLOOKUP(D906,'DAFTAR AKUN'!$A$5:$H$100,2,FALSE),"")</x:f>
      </x:c>
      <x:c r="F906" s="99"/>
      <x:c r="G906" s="99"/>
      <x:c r="H906" s="99"/>
      <x:c r="I906" s="99"/>
      <x:c r="J906" s="100"/>
      <x:c r="K906" s="100"/>
      <x:c r="L906" s="99" t="str">
        <x:f>IFERROR(VLOOKUP(D906,'DAFTAR AKUN'!$A$5:$H$100,6,FALSE),"")</x:f>
      </x:c>
      <x:c r="M906" s="99"/>
      <x:c r="N906" s="99"/>
      <x:c r="O906" s="99"/>
      <x:c r="P906" s="99"/>
      <x:c r="Q906" s="101" t="str">
        <x:f>IF(B906="","",SUMIF($B$5:$B$1004,B906,$J$5:$J$1004)-SUMIF($B$5:$B$1004,B906,$K$5:$K$1004))</x:f>
      </x:c>
    </x:row>
    <x:row r="907">
      <x:c r="A907" s="98"/>
      <x:c r="B907" s="99"/>
      <x:c r="C907" s="99"/>
      <x:c r="D907" s="99"/>
      <x:c r="E907" s="80" t="str">
        <x:f>IFERROR(VLOOKUP(D907,'DAFTAR AKUN'!$A$5:$H$100,2,FALSE),"")</x:f>
      </x:c>
      <x:c r="F907" s="99"/>
      <x:c r="G907" s="99"/>
      <x:c r="H907" s="99"/>
      <x:c r="I907" s="99"/>
      <x:c r="J907" s="100"/>
      <x:c r="K907" s="100"/>
      <x:c r="L907" s="99" t="str">
        <x:f>IFERROR(VLOOKUP(D907,'DAFTAR AKUN'!$A$5:$H$100,6,FALSE),"")</x:f>
      </x:c>
      <x:c r="M907" s="99"/>
      <x:c r="N907" s="99"/>
      <x:c r="O907" s="99"/>
      <x:c r="P907" s="99"/>
      <x:c r="Q907" s="101" t="str">
        <x:f>IF(B907="","",SUMIF($B$5:$B$1004,B907,$J$5:$J$1004)-SUMIF($B$5:$B$1004,B907,$K$5:$K$1004))</x:f>
      </x:c>
    </x:row>
    <x:row r="908">
      <x:c r="A908" s="98"/>
      <x:c r="B908" s="99"/>
      <x:c r="C908" s="99"/>
      <x:c r="D908" s="99"/>
      <x:c r="E908" s="80" t="str">
        <x:f>IFERROR(VLOOKUP(D908,'DAFTAR AKUN'!$A$5:$H$100,2,FALSE),"")</x:f>
      </x:c>
      <x:c r="F908" s="99"/>
      <x:c r="G908" s="99"/>
      <x:c r="H908" s="99"/>
      <x:c r="I908" s="99"/>
      <x:c r="J908" s="100"/>
      <x:c r="K908" s="100"/>
      <x:c r="L908" s="99" t="str">
        <x:f>IFERROR(VLOOKUP(D908,'DAFTAR AKUN'!$A$5:$H$100,6,FALSE),"")</x:f>
      </x:c>
      <x:c r="M908" s="99"/>
      <x:c r="N908" s="99"/>
      <x:c r="O908" s="99"/>
      <x:c r="P908" s="99"/>
      <x:c r="Q908" s="101" t="str">
        <x:f>IF(B908="","",SUMIF($B$5:$B$1004,B908,$J$5:$J$1004)-SUMIF($B$5:$B$1004,B908,$K$5:$K$1004))</x:f>
      </x:c>
    </x:row>
    <x:row r="909">
      <x:c r="A909" s="98"/>
      <x:c r="B909" s="99"/>
      <x:c r="C909" s="99"/>
      <x:c r="D909" s="99"/>
      <x:c r="E909" s="80" t="str">
        <x:f>IFERROR(VLOOKUP(D909,'DAFTAR AKUN'!$A$5:$H$100,2,FALSE),"")</x:f>
      </x:c>
      <x:c r="F909" s="99"/>
      <x:c r="G909" s="99"/>
      <x:c r="H909" s="99"/>
      <x:c r="I909" s="99"/>
      <x:c r="J909" s="100"/>
      <x:c r="K909" s="100"/>
      <x:c r="L909" s="99" t="str">
        <x:f>IFERROR(VLOOKUP(D909,'DAFTAR AKUN'!$A$5:$H$100,6,FALSE),"")</x:f>
      </x:c>
      <x:c r="M909" s="99"/>
      <x:c r="N909" s="99"/>
      <x:c r="O909" s="99"/>
      <x:c r="P909" s="99"/>
      <x:c r="Q909" s="101" t="str">
        <x:f>IF(B909="","",SUMIF($B$5:$B$1004,B909,$J$5:$J$1004)-SUMIF($B$5:$B$1004,B909,$K$5:$K$1004))</x:f>
      </x:c>
    </x:row>
    <x:row r="910">
      <x:c r="A910" s="98"/>
      <x:c r="B910" s="99"/>
      <x:c r="C910" s="99"/>
      <x:c r="D910" s="99"/>
      <x:c r="E910" s="80" t="str">
        <x:f>IFERROR(VLOOKUP(D910,'DAFTAR AKUN'!$A$5:$H$100,2,FALSE),"")</x:f>
      </x:c>
      <x:c r="F910" s="99"/>
      <x:c r="G910" s="99"/>
      <x:c r="H910" s="99"/>
      <x:c r="I910" s="99"/>
      <x:c r="J910" s="100"/>
      <x:c r="K910" s="100"/>
      <x:c r="L910" s="99" t="str">
        <x:f>IFERROR(VLOOKUP(D910,'DAFTAR AKUN'!$A$5:$H$100,6,FALSE),"")</x:f>
      </x:c>
      <x:c r="M910" s="99"/>
      <x:c r="N910" s="99"/>
      <x:c r="O910" s="99"/>
      <x:c r="P910" s="99"/>
      <x:c r="Q910" s="101" t="str">
        <x:f>IF(B910="","",SUMIF($B$5:$B$1004,B910,$J$5:$J$1004)-SUMIF($B$5:$B$1004,B910,$K$5:$K$1004))</x:f>
      </x:c>
    </x:row>
    <x:row r="911">
      <x:c r="A911" s="98"/>
      <x:c r="B911" s="99"/>
      <x:c r="C911" s="99"/>
      <x:c r="D911" s="99"/>
      <x:c r="E911" s="80" t="str">
        <x:f>IFERROR(VLOOKUP(D911,'DAFTAR AKUN'!$A$5:$H$100,2,FALSE),"")</x:f>
      </x:c>
      <x:c r="F911" s="99"/>
      <x:c r="G911" s="99"/>
      <x:c r="H911" s="99"/>
      <x:c r="I911" s="99"/>
      <x:c r="J911" s="100"/>
      <x:c r="K911" s="100"/>
      <x:c r="L911" s="99" t="str">
        <x:f>IFERROR(VLOOKUP(D911,'DAFTAR AKUN'!$A$5:$H$100,6,FALSE),"")</x:f>
      </x:c>
      <x:c r="M911" s="99"/>
      <x:c r="N911" s="99"/>
      <x:c r="O911" s="99"/>
      <x:c r="P911" s="99"/>
      <x:c r="Q911" s="101" t="str">
        <x:f>IF(B911="","",SUMIF($B$5:$B$1004,B911,$J$5:$J$1004)-SUMIF($B$5:$B$1004,B911,$K$5:$K$1004))</x:f>
      </x:c>
    </x:row>
    <x:row r="912">
      <x:c r="A912" s="98"/>
      <x:c r="B912" s="99"/>
      <x:c r="C912" s="99"/>
      <x:c r="D912" s="99"/>
      <x:c r="E912" s="80" t="str">
        <x:f>IFERROR(VLOOKUP(D912,'DAFTAR AKUN'!$A$5:$H$100,2,FALSE),"")</x:f>
      </x:c>
      <x:c r="F912" s="99"/>
      <x:c r="G912" s="99"/>
      <x:c r="H912" s="99"/>
      <x:c r="I912" s="99"/>
      <x:c r="J912" s="100"/>
      <x:c r="K912" s="100"/>
      <x:c r="L912" s="99" t="str">
        <x:f>IFERROR(VLOOKUP(D912,'DAFTAR AKUN'!$A$5:$H$100,6,FALSE),"")</x:f>
      </x:c>
      <x:c r="M912" s="99"/>
      <x:c r="N912" s="99"/>
      <x:c r="O912" s="99"/>
      <x:c r="P912" s="99"/>
      <x:c r="Q912" s="101" t="str">
        <x:f>IF(B912="","",SUMIF($B$5:$B$1004,B912,$J$5:$J$1004)-SUMIF($B$5:$B$1004,B912,$K$5:$K$1004))</x:f>
      </x:c>
    </x:row>
    <x:row r="913">
      <x:c r="A913" s="98"/>
      <x:c r="B913" s="99"/>
      <x:c r="C913" s="99"/>
      <x:c r="D913" s="99"/>
      <x:c r="E913" s="80" t="str">
        <x:f>IFERROR(VLOOKUP(D913,'DAFTAR AKUN'!$A$5:$H$100,2,FALSE),"")</x:f>
      </x:c>
      <x:c r="F913" s="99"/>
      <x:c r="G913" s="99"/>
      <x:c r="H913" s="99"/>
      <x:c r="I913" s="99"/>
      <x:c r="J913" s="100"/>
      <x:c r="K913" s="100"/>
      <x:c r="L913" s="99" t="str">
        <x:f>IFERROR(VLOOKUP(D913,'DAFTAR AKUN'!$A$5:$H$100,6,FALSE),"")</x:f>
      </x:c>
      <x:c r="M913" s="99"/>
      <x:c r="N913" s="99"/>
      <x:c r="O913" s="99"/>
      <x:c r="P913" s="99"/>
      <x:c r="Q913" s="101" t="str">
        <x:f>IF(B913="","",SUMIF($B$5:$B$1004,B913,$J$5:$J$1004)-SUMIF($B$5:$B$1004,B913,$K$5:$K$1004))</x:f>
      </x:c>
    </x:row>
    <x:row r="914">
      <x:c r="A914" s="98"/>
      <x:c r="B914" s="99"/>
      <x:c r="C914" s="99"/>
      <x:c r="D914" s="99"/>
      <x:c r="E914" s="80" t="str">
        <x:f>IFERROR(VLOOKUP(D914,'DAFTAR AKUN'!$A$5:$H$100,2,FALSE),"")</x:f>
      </x:c>
      <x:c r="F914" s="99"/>
      <x:c r="G914" s="99"/>
      <x:c r="H914" s="99"/>
      <x:c r="I914" s="99"/>
      <x:c r="J914" s="100"/>
      <x:c r="K914" s="100"/>
      <x:c r="L914" s="99" t="str">
        <x:f>IFERROR(VLOOKUP(D914,'DAFTAR AKUN'!$A$5:$H$100,6,FALSE),"")</x:f>
      </x:c>
      <x:c r="M914" s="99"/>
      <x:c r="N914" s="99"/>
      <x:c r="O914" s="99"/>
      <x:c r="P914" s="99"/>
      <x:c r="Q914" s="101" t="str">
        <x:f>IF(B914="","",SUMIF($B$5:$B$1004,B914,$J$5:$J$1004)-SUMIF($B$5:$B$1004,B914,$K$5:$K$1004))</x:f>
      </x:c>
    </x:row>
    <x:row r="915">
      <x:c r="A915" s="98"/>
      <x:c r="B915" s="99"/>
      <x:c r="C915" s="99"/>
      <x:c r="D915" s="99"/>
      <x:c r="E915" s="80" t="str">
        <x:f>IFERROR(VLOOKUP(D915,'DAFTAR AKUN'!$A$5:$H$100,2,FALSE),"")</x:f>
      </x:c>
      <x:c r="F915" s="99"/>
      <x:c r="G915" s="99"/>
      <x:c r="H915" s="99"/>
      <x:c r="I915" s="99"/>
      <x:c r="J915" s="100"/>
      <x:c r="K915" s="100"/>
      <x:c r="L915" s="99" t="str">
        <x:f>IFERROR(VLOOKUP(D915,'DAFTAR AKUN'!$A$5:$H$100,6,FALSE),"")</x:f>
      </x:c>
      <x:c r="M915" s="99"/>
      <x:c r="N915" s="99"/>
      <x:c r="O915" s="99"/>
      <x:c r="P915" s="99"/>
      <x:c r="Q915" s="101" t="str">
        <x:f>IF(B915="","",SUMIF($B$5:$B$1004,B915,$J$5:$J$1004)-SUMIF($B$5:$B$1004,B915,$K$5:$K$1004))</x:f>
      </x:c>
    </x:row>
    <x:row r="916">
      <x:c r="A916" s="98"/>
      <x:c r="B916" s="99"/>
      <x:c r="C916" s="99"/>
      <x:c r="D916" s="99"/>
      <x:c r="E916" s="80" t="str">
        <x:f>IFERROR(VLOOKUP(D916,'DAFTAR AKUN'!$A$5:$H$100,2,FALSE),"")</x:f>
      </x:c>
      <x:c r="F916" s="99"/>
      <x:c r="G916" s="99"/>
      <x:c r="H916" s="99"/>
      <x:c r="I916" s="99"/>
      <x:c r="J916" s="100"/>
      <x:c r="K916" s="100"/>
      <x:c r="L916" s="99" t="str">
        <x:f>IFERROR(VLOOKUP(D916,'DAFTAR AKUN'!$A$5:$H$100,6,FALSE),"")</x:f>
      </x:c>
      <x:c r="M916" s="99"/>
      <x:c r="N916" s="99"/>
      <x:c r="O916" s="99"/>
      <x:c r="P916" s="99"/>
      <x:c r="Q916" s="101" t="str">
        <x:f>IF(B916="","",SUMIF($B$5:$B$1004,B916,$J$5:$J$1004)-SUMIF($B$5:$B$1004,B916,$K$5:$K$1004))</x:f>
      </x:c>
    </x:row>
    <x:row r="917">
      <x:c r="A917" s="98"/>
      <x:c r="B917" s="99"/>
      <x:c r="C917" s="99"/>
      <x:c r="D917" s="99"/>
      <x:c r="E917" s="80" t="str">
        <x:f>IFERROR(VLOOKUP(D917,'DAFTAR AKUN'!$A$5:$H$100,2,FALSE),"")</x:f>
      </x:c>
      <x:c r="F917" s="99"/>
      <x:c r="G917" s="99"/>
      <x:c r="H917" s="99"/>
      <x:c r="I917" s="99"/>
      <x:c r="J917" s="100"/>
      <x:c r="K917" s="100"/>
      <x:c r="L917" s="99" t="str">
        <x:f>IFERROR(VLOOKUP(D917,'DAFTAR AKUN'!$A$5:$H$100,6,FALSE),"")</x:f>
      </x:c>
      <x:c r="M917" s="99"/>
      <x:c r="N917" s="99"/>
      <x:c r="O917" s="99"/>
      <x:c r="P917" s="99"/>
      <x:c r="Q917" s="101" t="str">
        <x:f>IF(B917="","",SUMIF($B$5:$B$1004,B917,$J$5:$J$1004)-SUMIF($B$5:$B$1004,B917,$K$5:$K$1004))</x:f>
      </x:c>
    </x:row>
    <x:row r="918">
      <x:c r="A918" s="98"/>
      <x:c r="B918" s="99"/>
      <x:c r="C918" s="99"/>
      <x:c r="D918" s="99"/>
      <x:c r="E918" s="80" t="str">
        <x:f>IFERROR(VLOOKUP(D918,'DAFTAR AKUN'!$A$5:$H$100,2,FALSE),"")</x:f>
      </x:c>
      <x:c r="F918" s="99"/>
      <x:c r="G918" s="99"/>
      <x:c r="H918" s="99"/>
      <x:c r="I918" s="99"/>
      <x:c r="J918" s="100"/>
      <x:c r="K918" s="100"/>
      <x:c r="L918" s="99" t="str">
        <x:f>IFERROR(VLOOKUP(D918,'DAFTAR AKUN'!$A$5:$H$100,6,FALSE),"")</x:f>
      </x:c>
      <x:c r="M918" s="99"/>
      <x:c r="N918" s="99"/>
      <x:c r="O918" s="99"/>
      <x:c r="P918" s="99"/>
      <x:c r="Q918" s="101" t="str">
        <x:f>IF(B918="","",SUMIF($B$5:$B$1004,B918,$J$5:$J$1004)-SUMIF($B$5:$B$1004,B918,$K$5:$K$1004))</x:f>
      </x:c>
    </x:row>
    <x:row r="919">
      <x:c r="A919" s="98"/>
      <x:c r="B919" s="99"/>
      <x:c r="C919" s="99"/>
      <x:c r="D919" s="99"/>
      <x:c r="E919" s="80" t="str">
        <x:f>IFERROR(VLOOKUP(D919,'DAFTAR AKUN'!$A$5:$H$100,2,FALSE),"")</x:f>
      </x:c>
      <x:c r="F919" s="99"/>
      <x:c r="G919" s="99"/>
      <x:c r="H919" s="99"/>
      <x:c r="I919" s="99"/>
      <x:c r="J919" s="100"/>
      <x:c r="K919" s="100"/>
      <x:c r="L919" s="99" t="str">
        <x:f>IFERROR(VLOOKUP(D919,'DAFTAR AKUN'!$A$5:$H$100,6,FALSE),"")</x:f>
      </x:c>
      <x:c r="M919" s="99"/>
      <x:c r="N919" s="99"/>
      <x:c r="O919" s="99"/>
      <x:c r="P919" s="99"/>
      <x:c r="Q919" s="101" t="str">
        <x:f>IF(B919="","",SUMIF($B$5:$B$1004,B919,$J$5:$J$1004)-SUMIF($B$5:$B$1004,B919,$K$5:$K$1004))</x:f>
      </x:c>
    </x:row>
    <x:row r="920">
      <x:c r="A920" s="98"/>
      <x:c r="B920" s="99"/>
      <x:c r="C920" s="99"/>
      <x:c r="D920" s="99"/>
      <x:c r="E920" s="80" t="str">
        <x:f>IFERROR(VLOOKUP(D920,'DAFTAR AKUN'!$A$5:$H$100,2,FALSE),"")</x:f>
      </x:c>
      <x:c r="F920" s="99"/>
      <x:c r="G920" s="99"/>
      <x:c r="H920" s="99"/>
      <x:c r="I920" s="99"/>
      <x:c r="J920" s="100"/>
      <x:c r="K920" s="100"/>
      <x:c r="L920" s="99" t="str">
        <x:f>IFERROR(VLOOKUP(D920,'DAFTAR AKUN'!$A$5:$H$100,6,FALSE),"")</x:f>
      </x:c>
      <x:c r="M920" s="99"/>
      <x:c r="N920" s="99"/>
      <x:c r="O920" s="99"/>
      <x:c r="P920" s="99"/>
      <x:c r="Q920" s="101" t="str">
        <x:f>IF(B920="","",SUMIF($B$5:$B$1004,B920,$J$5:$J$1004)-SUMIF($B$5:$B$1004,B920,$K$5:$K$1004))</x:f>
      </x:c>
    </x:row>
    <x:row r="921">
      <x:c r="A921" s="98"/>
      <x:c r="B921" s="99"/>
      <x:c r="C921" s="99"/>
      <x:c r="D921" s="99"/>
      <x:c r="E921" s="80" t="str">
        <x:f>IFERROR(VLOOKUP(D921,'DAFTAR AKUN'!$A$5:$H$100,2,FALSE),"")</x:f>
      </x:c>
      <x:c r="F921" s="99"/>
      <x:c r="G921" s="99"/>
      <x:c r="H921" s="99"/>
      <x:c r="I921" s="99"/>
      <x:c r="J921" s="100"/>
      <x:c r="K921" s="100"/>
      <x:c r="L921" s="99" t="str">
        <x:f>IFERROR(VLOOKUP(D921,'DAFTAR AKUN'!$A$5:$H$100,6,FALSE),"")</x:f>
      </x:c>
      <x:c r="M921" s="99"/>
      <x:c r="N921" s="99"/>
      <x:c r="O921" s="99"/>
      <x:c r="P921" s="99"/>
      <x:c r="Q921" s="101" t="str">
        <x:f>IF(B921="","",SUMIF($B$5:$B$1004,B921,$J$5:$J$1004)-SUMIF($B$5:$B$1004,B921,$K$5:$K$1004))</x:f>
      </x:c>
    </x:row>
    <x:row r="922">
      <x:c r="A922" s="98"/>
      <x:c r="B922" s="99"/>
      <x:c r="C922" s="99"/>
      <x:c r="D922" s="99"/>
      <x:c r="E922" s="80" t="str">
        <x:f>IFERROR(VLOOKUP(D922,'DAFTAR AKUN'!$A$5:$H$100,2,FALSE),"")</x:f>
      </x:c>
      <x:c r="F922" s="99"/>
      <x:c r="G922" s="99"/>
      <x:c r="H922" s="99"/>
      <x:c r="I922" s="99"/>
      <x:c r="J922" s="100"/>
      <x:c r="K922" s="100"/>
      <x:c r="L922" s="99" t="str">
        <x:f>IFERROR(VLOOKUP(D922,'DAFTAR AKUN'!$A$5:$H$100,6,FALSE),"")</x:f>
      </x:c>
      <x:c r="M922" s="99"/>
      <x:c r="N922" s="99"/>
      <x:c r="O922" s="99"/>
      <x:c r="P922" s="99"/>
      <x:c r="Q922" s="101" t="str">
        <x:f>IF(B922="","",SUMIF($B$5:$B$1004,B922,$J$5:$J$1004)-SUMIF($B$5:$B$1004,B922,$K$5:$K$1004))</x:f>
      </x:c>
    </x:row>
    <x:row r="923">
      <x:c r="A923" s="98"/>
      <x:c r="B923" s="99"/>
      <x:c r="C923" s="99"/>
      <x:c r="D923" s="99"/>
      <x:c r="E923" s="80" t="str">
        <x:f>IFERROR(VLOOKUP(D923,'DAFTAR AKUN'!$A$5:$H$100,2,FALSE),"")</x:f>
      </x:c>
      <x:c r="F923" s="99"/>
      <x:c r="G923" s="99"/>
      <x:c r="H923" s="99"/>
      <x:c r="I923" s="99"/>
      <x:c r="J923" s="100"/>
      <x:c r="K923" s="100"/>
      <x:c r="L923" s="99" t="str">
        <x:f>IFERROR(VLOOKUP(D923,'DAFTAR AKUN'!$A$5:$H$100,6,FALSE),"")</x:f>
      </x:c>
      <x:c r="M923" s="99"/>
      <x:c r="N923" s="99"/>
      <x:c r="O923" s="99"/>
      <x:c r="P923" s="99"/>
      <x:c r="Q923" s="101" t="str">
        <x:f>IF(B923="","",SUMIF($B$5:$B$1004,B923,$J$5:$J$1004)-SUMIF($B$5:$B$1004,B923,$K$5:$K$1004))</x:f>
      </x:c>
    </x:row>
    <x:row r="924">
      <x:c r="A924" s="98"/>
      <x:c r="B924" s="99"/>
      <x:c r="C924" s="99"/>
      <x:c r="D924" s="99"/>
      <x:c r="E924" s="80" t="str">
        <x:f>IFERROR(VLOOKUP(D924,'DAFTAR AKUN'!$A$5:$H$100,2,FALSE),"")</x:f>
      </x:c>
      <x:c r="F924" s="99"/>
      <x:c r="G924" s="99"/>
      <x:c r="H924" s="99"/>
      <x:c r="I924" s="99"/>
      <x:c r="J924" s="100"/>
      <x:c r="K924" s="100"/>
      <x:c r="L924" s="99" t="str">
        <x:f>IFERROR(VLOOKUP(D924,'DAFTAR AKUN'!$A$5:$H$100,6,FALSE),"")</x:f>
      </x:c>
      <x:c r="M924" s="99"/>
      <x:c r="N924" s="99"/>
      <x:c r="O924" s="99"/>
      <x:c r="P924" s="99"/>
      <x:c r="Q924" s="101" t="str">
        <x:f>IF(B924="","",SUMIF($B$5:$B$1004,B924,$J$5:$J$1004)-SUMIF($B$5:$B$1004,B924,$K$5:$K$1004))</x:f>
      </x:c>
    </x:row>
    <x:row r="925">
      <x:c r="A925" s="98"/>
      <x:c r="B925" s="99"/>
      <x:c r="C925" s="99"/>
      <x:c r="D925" s="99"/>
      <x:c r="E925" s="80" t="str">
        <x:f>IFERROR(VLOOKUP(D925,'DAFTAR AKUN'!$A$5:$H$100,2,FALSE),"")</x:f>
      </x:c>
      <x:c r="F925" s="99"/>
      <x:c r="G925" s="99"/>
      <x:c r="H925" s="99"/>
      <x:c r="I925" s="99"/>
      <x:c r="J925" s="100"/>
      <x:c r="K925" s="100"/>
      <x:c r="L925" s="99" t="str">
        <x:f>IFERROR(VLOOKUP(D925,'DAFTAR AKUN'!$A$5:$H$100,6,FALSE),"")</x:f>
      </x:c>
      <x:c r="M925" s="99"/>
      <x:c r="N925" s="99"/>
      <x:c r="O925" s="99"/>
      <x:c r="P925" s="99"/>
      <x:c r="Q925" s="101" t="str">
        <x:f>IF(B925="","",SUMIF($B$5:$B$1004,B925,$J$5:$J$1004)-SUMIF($B$5:$B$1004,B925,$K$5:$K$1004))</x:f>
      </x:c>
    </x:row>
    <x:row r="926">
      <x:c r="A926" s="98"/>
      <x:c r="B926" s="99"/>
      <x:c r="C926" s="99"/>
      <x:c r="D926" s="99"/>
      <x:c r="E926" s="80" t="str">
        <x:f>IFERROR(VLOOKUP(D926,'DAFTAR AKUN'!$A$5:$H$100,2,FALSE),"")</x:f>
      </x:c>
      <x:c r="F926" s="99"/>
      <x:c r="G926" s="99"/>
      <x:c r="H926" s="99"/>
      <x:c r="I926" s="99"/>
      <x:c r="J926" s="100"/>
      <x:c r="K926" s="100"/>
      <x:c r="L926" s="99" t="str">
        <x:f>IFERROR(VLOOKUP(D926,'DAFTAR AKUN'!$A$5:$H$100,6,FALSE),"")</x:f>
      </x:c>
      <x:c r="M926" s="99"/>
      <x:c r="N926" s="99"/>
      <x:c r="O926" s="99"/>
      <x:c r="P926" s="99"/>
      <x:c r="Q926" s="101" t="str">
        <x:f>IF(B926="","",SUMIF($B$5:$B$1004,B926,$J$5:$J$1004)-SUMIF($B$5:$B$1004,B926,$K$5:$K$1004))</x:f>
      </x:c>
    </x:row>
    <x:row r="927">
      <x:c r="A927" s="98"/>
      <x:c r="B927" s="99"/>
      <x:c r="C927" s="99"/>
      <x:c r="D927" s="99"/>
      <x:c r="E927" s="80" t="str">
        <x:f>IFERROR(VLOOKUP(D927,'DAFTAR AKUN'!$A$5:$H$100,2,FALSE),"")</x:f>
      </x:c>
      <x:c r="F927" s="99"/>
      <x:c r="G927" s="99"/>
      <x:c r="H927" s="99"/>
      <x:c r="I927" s="99"/>
      <x:c r="J927" s="100"/>
      <x:c r="K927" s="100"/>
      <x:c r="L927" s="99" t="str">
        <x:f>IFERROR(VLOOKUP(D927,'DAFTAR AKUN'!$A$5:$H$100,6,FALSE),"")</x:f>
      </x:c>
      <x:c r="M927" s="99"/>
      <x:c r="N927" s="99"/>
      <x:c r="O927" s="99"/>
      <x:c r="P927" s="99"/>
      <x:c r="Q927" s="101" t="str">
        <x:f>IF(B927="","",SUMIF($B$5:$B$1004,B927,$J$5:$J$1004)-SUMIF($B$5:$B$1004,B927,$K$5:$K$1004))</x:f>
      </x:c>
    </x:row>
    <x:row r="928">
      <x:c r="A928" s="98"/>
      <x:c r="B928" s="99"/>
      <x:c r="C928" s="99"/>
      <x:c r="D928" s="99"/>
      <x:c r="E928" s="80" t="str">
        <x:f>IFERROR(VLOOKUP(D928,'DAFTAR AKUN'!$A$5:$H$100,2,FALSE),"")</x:f>
      </x:c>
      <x:c r="F928" s="99"/>
      <x:c r="G928" s="99"/>
      <x:c r="H928" s="99"/>
      <x:c r="I928" s="99"/>
      <x:c r="J928" s="100"/>
      <x:c r="K928" s="100"/>
      <x:c r="L928" s="99" t="str">
        <x:f>IFERROR(VLOOKUP(D928,'DAFTAR AKUN'!$A$5:$H$100,6,FALSE),"")</x:f>
      </x:c>
      <x:c r="M928" s="99"/>
      <x:c r="N928" s="99"/>
      <x:c r="O928" s="99"/>
      <x:c r="P928" s="99"/>
      <x:c r="Q928" s="101" t="str">
        <x:f>IF(B928="","",SUMIF($B$5:$B$1004,B928,$J$5:$J$1004)-SUMIF($B$5:$B$1004,B928,$K$5:$K$1004))</x:f>
      </x:c>
    </x:row>
    <x:row r="929">
      <x:c r="A929" s="98"/>
      <x:c r="B929" s="99"/>
      <x:c r="C929" s="99"/>
      <x:c r="D929" s="99"/>
      <x:c r="E929" s="80" t="str">
        <x:f>IFERROR(VLOOKUP(D929,'DAFTAR AKUN'!$A$5:$H$100,2,FALSE),"")</x:f>
      </x:c>
      <x:c r="F929" s="99"/>
      <x:c r="G929" s="99"/>
      <x:c r="H929" s="99"/>
      <x:c r="I929" s="99"/>
      <x:c r="J929" s="100"/>
      <x:c r="K929" s="100"/>
      <x:c r="L929" s="99" t="str">
        <x:f>IFERROR(VLOOKUP(D929,'DAFTAR AKUN'!$A$5:$H$100,6,FALSE),"")</x:f>
      </x:c>
      <x:c r="M929" s="99"/>
      <x:c r="N929" s="99"/>
      <x:c r="O929" s="99"/>
      <x:c r="P929" s="99"/>
      <x:c r="Q929" s="101" t="str">
        <x:f>IF(B929="","",SUMIF($B$5:$B$1004,B929,$J$5:$J$1004)-SUMIF($B$5:$B$1004,B929,$K$5:$K$1004))</x:f>
      </x:c>
    </x:row>
    <x:row r="930">
      <x:c r="A930" s="98"/>
      <x:c r="B930" s="99"/>
      <x:c r="C930" s="99"/>
      <x:c r="D930" s="99"/>
      <x:c r="E930" s="80" t="str">
        <x:f>IFERROR(VLOOKUP(D930,'DAFTAR AKUN'!$A$5:$H$100,2,FALSE),"")</x:f>
      </x:c>
      <x:c r="F930" s="99"/>
      <x:c r="G930" s="99"/>
      <x:c r="H930" s="99"/>
      <x:c r="I930" s="99"/>
      <x:c r="J930" s="100"/>
      <x:c r="K930" s="100"/>
      <x:c r="L930" s="99" t="str">
        <x:f>IFERROR(VLOOKUP(D930,'DAFTAR AKUN'!$A$5:$H$100,6,FALSE),"")</x:f>
      </x:c>
      <x:c r="M930" s="99"/>
      <x:c r="N930" s="99"/>
      <x:c r="O930" s="99"/>
      <x:c r="P930" s="99"/>
      <x:c r="Q930" s="101" t="str">
        <x:f>IF(B930="","",SUMIF($B$5:$B$1004,B930,$J$5:$J$1004)-SUMIF($B$5:$B$1004,B930,$K$5:$K$1004))</x:f>
      </x:c>
    </x:row>
    <x:row r="931">
      <x:c r="A931" s="98"/>
      <x:c r="B931" s="99"/>
      <x:c r="C931" s="99"/>
      <x:c r="D931" s="99"/>
      <x:c r="E931" s="80" t="str">
        <x:f>IFERROR(VLOOKUP(D931,'DAFTAR AKUN'!$A$5:$H$100,2,FALSE),"")</x:f>
      </x:c>
      <x:c r="F931" s="99"/>
      <x:c r="G931" s="99"/>
      <x:c r="H931" s="99"/>
      <x:c r="I931" s="99"/>
      <x:c r="J931" s="100"/>
      <x:c r="K931" s="100"/>
      <x:c r="L931" s="99" t="str">
        <x:f>IFERROR(VLOOKUP(D931,'DAFTAR AKUN'!$A$5:$H$100,6,FALSE),"")</x:f>
      </x:c>
      <x:c r="M931" s="99"/>
      <x:c r="N931" s="99"/>
      <x:c r="O931" s="99"/>
      <x:c r="P931" s="99"/>
      <x:c r="Q931" s="101" t="str">
        <x:f>IF(B931="","",SUMIF($B$5:$B$1004,B931,$J$5:$J$1004)-SUMIF($B$5:$B$1004,B931,$K$5:$K$1004))</x:f>
      </x:c>
    </x:row>
    <x:row r="932">
      <x:c r="A932" s="98"/>
      <x:c r="B932" s="99"/>
      <x:c r="C932" s="99"/>
      <x:c r="D932" s="99"/>
      <x:c r="E932" s="80" t="str">
        <x:f>IFERROR(VLOOKUP(D932,'DAFTAR AKUN'!$A$5:$H$100,2,FALSE),"")</x:f>
      </x:c>
      <x:c r="F932" s="99"/>
      <x:c r="G932" s="99"/>
      <x:c r="H932" s="99"/>
      <x:c r="I932" s="99"/>
      <x:c r="J932" s="100"/>
      <x:c r="K932" s="100"/>
      <x:c r="L932" s="99" t="str">
        <x:f>IFERROR(VLOOKUP(D932,'DAFTAR AKUN'!$A$5:$H$100,6,FALSE),"")</x:f>
      </x:c>
      <x:c r="M932" s="99"/>
      <x:c r="N932" s="99"/>
      <x:c r="O932" s="99"/>
      <x:c r="P932" s="99"/>
      <x:c r="Q932" s="101" t="str">
        <x:f>IF(B932="","",SUMIF($B$5:$B$1004,B932,$J$5:$J$1004)-SUMIF($B$5:$B$1004,B932,$K$5:$K$1004))</x:f>
      </x:c>
    </x:row>
    <x:row r="933">
      <x:c r="A933" s="98"/>
      <x:c r="B933" s="99"/>
      <x:c r="C933" s="99"/>
      <x:c r="D933" s="99"/>
      <x:c r="E933" s="80" t="str">
        <x:f>IFERROR(VLOOKUP(D933,'DAFTAR AKUN'!$A$5:$H$100,2,FALSE),"")</x:f>
      </x:c>
      <x:c r="F933" s="99"/>
      <x:c r="G933" s="99"/>
      <x:c r="H933" s="99"/>
      <x:c r="I933" s="99"/>
      <x:c r="J933" s="100"/>
      <x:c r="K933" s="100"/>
      <x:c r="L933" s="99" t="str">
        <x:f>IFERROR(VLOOKUP(D933,'DAFTAR AKUN'!$A$5:$H$100,6,FALSE),"")</x:f>
      </x:c>
      <x:c r="M933" s="99"/>
      <x:c r="N933" s="99"/>
      <x:c r="O933" s="99"/>
      <x:c r="P933" s="99"/>
      <x:c r="Q933" s="101" t="str">
        <x:f>IF(B933="","",SUMIF($B$5:$B$1004,B933,$J$5:$J$1004)-SUMIF($B$5:$B$1004,B933,$K$5:$K$1004))</x:f>
      </x:c>
    </x:row>
    <x:row r="934">
      <x:c r="A934" s="98"/>
      <x:c r="B934" s="99"/>
      <x:c r="C934" s="99"/>
      <x:c r="D934" s="99"/>
      <x:c r="E934" s="80" t="str">
        <x:f>IFERROR(VLOOKUP(D934,'DAFTAR AKUN'!$A$5:$H$100,2,FALSE),"")</x:f>
      </x:c>
      <x:c r="F934" s="99"/>
      <x:c r="G934" s="99"/>
      <x:c r="H934" s="99"/>
      <x:c r="I934" s="99"/>
      <x:c r="J934" s="100"/>
      <x:c r="K934" s="100"/>
      <x:c r="L934" s="99" t="str">
        <x:f>IFERROR(VLOOKUP(D934,'DAFTAR AKUN'!$A$5:$H$100,6,FALSE),"")</x:f>
      </x:c>
      <x:c r="M934" s="99"/>
      <x:c r="N934" s="99"/>
      <x:c r="O934" s="99"/>
      <x:c r="P934" s="99"/>
      <x:c r="Q934" s="101" t="str">
        <x:f>IF(B934="","",SUMIF($B$5:$B$1004,B934,$J$5:$J$1004)-SUMIF($B$5:$B$1004,B934,$K$5:$K$1004))</x:f>
      </x:c>
    </x:row>
    <x:row r="935">
      <x:c r="A935" s="98"/>
      <x:c r="B935" s="99"/>
      <x:c r="C935" s="99"/>
      <x:c r="D935" s="99"/>
      <x:c r="E935" s="80" t="str">
        <x:f>IFERROR(VLOOKUP(D935,'DAFTAR AKUN'!$A$5:$H$100,2,FALSE),"")</x:f>
      </x:c>
      <x:c r="F935" s="99"/>
      <x:c r="G935" s="99"/>
      <x:c r="H935" s="99"/>
      <x:c r="I935" s="99"/>
      <x:c r="J935" s="100"/>
      <x:c r="K935" s="100"/>
      <x:c r="L935" s="99" t="str">
        <x:f>IFERROR(VLOOKUP(D935,'DAFTAR AKUN'!$A$5:$H$100,6,FALSE),"")</x:f>
      </x:c>
      <x:c r="M935" s="99"/>
      <x:c r="N935" s="99"/>
      <x:c r="O935" s="99"/>
      <x:c r="P935" s="99"/>
      <x:c r="Q935" s="101" t="str">
        <x:f>IF(B935="","",SUMIF($B$5:$B$1004,B935,$J$5:$J$1004)-SUMIF($B$5:$B$1004,B935,$K$5:$K$1004))</x:f>
      </x:c>
    </x:row>
    <x:row r="936">
      <x:c r="A936" s="98"/>
      <x:c r="B936" s="99"/>
      <x:c r="C936" s="99"/>
      <x:c r="D936" s="99"/>
      <x:c r="E936" s="80" t="str">
        <x:f>IFERROR(VLOOKUP(D936,'DAFTAR AKUN'!$A$5:$H$100,2,FALSE),"")</x:f>
      </x:c>
      <x:c r="F936" s="99"/>
      <x:c r="G936" s="99"/>
      <x:c r="H936" s="99"/>
      <x:c r="I936" s="99"/>
      <x:c r="J936" s="100"/>
      <x:c r="K936" s="100"/>
      <x:c r="L936" s="99" t="str">
        <x:f>IFERROR(VLOOKUP(D936,'DAFTAR AKUN'!$A$5:$H$100,6,FALSE),"")</x:f>
      </x:c>
      <x:c r="M936" s="99"/>
      <x:c r="N936" s="99"/>
      <x:c r="O936" s="99"/>
      <x:c r="P936" s="99"/>
      <x:c r="Q936" s="101" t="str">
        <x:f>IF(B936="","",SUMIF($B$5:$B$1004,B936,$J$5:$J$1004)-SUMIF($B$5:$B$1004,B936,$K$5:$K$1004))</x:f>
      </x:c>
    </x:row>
    <x:row r="937">
      <x:c r="A937" s="98"/>
      <x:c r="B937" s="99"/>
      <x:c r="C937" s="99"/>
      <x:c r="D937" s="99"/>
      <x:c r="E937" s="80" t="str">
        <x:f>IFERROR(VLOOKUP(D937,'DAFTAR AKUN'!$A$5:$H$100,2,FALSE),"")</x:f>
      </x:c>
      <x:c r="F937" s="99"/>
      <x:c r="G937" s="99"/>
      <x:c r="H937" s="99"/>
      <x:c r="I937" s="99"/>
      <x:c r="J937" s="100"/>
      <x:c r="K937" s="100"/>
      <x:c r="L937" s="99" t="str">
        <x:f>IFERROR(VLOOKUP(D937,'DAFTAR AKUN'!$A$5:$H$100,6,FALSE),"")</x:f>
      </x:c>
      <x:c r="M937" s="99"/>
      <x:c r="N937" s="99"/>
      <x:c r="O937" s="99"/>
      <x:c r="P937" s="99"/>
      <x:c r="Q937" s="101" t="str">
        <x:f>IF(B937="","",SUMIF($B$5:$B$1004,B937,$J$5:$J$1004)-SUMIF($B$5:$B$1004,B937,$K$5:$K$1004))</x:f>
      </x:c>
    </x:row>
    <x:row r="938">
      <x:c r="A938" s="98"/>
      <x:c r="B938" s="99"/>
      <x:c r="C938" s="99"/>
      <x:c r="D938" s="99"/>
      <x:c r="E938" s="80" t="str">
        <x:f>IFERROR(VLOOKUP(D938,'DAFTAR AKUN'!$A$5:$H$100,2,FALSE),"")</x:f>
      </x:c>
      <x:c r="F938" s="99"/>
      <x:c r="G938" s="99"/>
      <x:c r="H938" s="99"/>
      <x:c r="I938" s="99"/>
      <x:c r="J938" s="100"/>
      <x:c r="K938" s="100"/>
      <x:c r="L938" s="99" t="str">
        <x:f>IFERROR(VLOOKUP(D938,'DAFTAR AKUN'!$A$5:$H$100,6,FALSE),"")</x:f>
      </x:c>
      <x:c r="M938" s="99"/>
      <x:c r="N938" s="99"/>
      <x:c r="O938" s="99"/>
      <x:c r="P938" s="99"/>
      <x:c r="Q938" s="101" t="str">
        <x:f>IF(B938="","",SUMIF($B$5:$B$1004,B938,$J$5:$J$1004)-SUMIF($B$5:$B$1004,B938,$K$5:$K$1004))</x:f>
      </x:c>
    </x:row>
    <x:row r="939">
      <x:c r="A939" s="98"/>
      <x:c r="B939" s="99"/>
      <x:c r="C939" s="99"/>
      <x:c r="D939" s="99"/>
      <x:c r="E939" s="80" t="str">
        <x:f>IFERROR(VLOOKUP(D939,'DAFTAR AKUN'!$A$5:$H$100,2,FALSE),"")</x:f>
      </x:c>
      <x:c r="F939" s="99"/>
      <x:c r="G939" s="99"/>
      <x:c r="H939" s="99"/>
      <x:c r="I939" s="99"/>
      <x:c r="J939" s="100"/>
      <x:c r="K939" s="100"/>
      <x:c r="L939" s="99" t="str">
        <x:f>IFERROR(VLOOKUP(D939,'DAFTAR AKUN'!$A$5:$H$100,6,FALSE),"")</x:f>
      </x:c>
      <x:c r="M939" s="99"/>
      <x:c r="N939" s="99"/>
      <x:c r="O939" s="99"/>
      <x:c r="P939" s="99"/>
      <x:c r="Q939" s="101" t="str">
        <x:f>IF(B939="","",SUMIF($B$5:$B$1004,B939,$J$5:$J$1004)-SUMIF($B$5:$B$1004,B939,$K$5:$K$1004))</x:f>
      </x:c>
    </x:row>
    <x:row r="940">
      <x:c r="A940" s="98"/>
      <x:c r="B940" s="99"/>
      <x:c r="C940" s="99"/>
      <x:c r="D940" s="99"/>
      <x:c r="E940" s="80" t="str">
        <x:f>IFERROR(VLOOKUP(D940,'DAFTAR AKUN'!$A$5:$H$100,2,FALSE),"")</x:f>
      </x:c>
      <x:c r="F940" s="99"/>
      <x:c r="G940" s="99"/>
      <x:c r="H940" s="99"/>
      <x:c r="I940" s="99"/>
      <x:c r="J940" s="100"/>
      <x:c r="K940" s="100"/>
      <x:c r="L940" s="99" t="str">
        <x:f>IFERROR(VLOOKUP(D940,'DAFTAR AKUN'!$A$5:$H$100,6,FALSE),"")</x:f>
      </x:c>
      <x:c r="M940" s="99"/>
      <x:c r="N940" s="99"/>
      <x:c r="O940" s="99"/>
      <x:c r="P940" s="99"/>
      <x:c r="Q940" s="101" t="str">
        <x:f>IF(B940="","",SUMIF($B$5:$B$1004,B940,$J$5:$J$1004)-SUMIF($B$5:$B$1004,B940,$K$5:$K$1004))</x:f>
      </x:c>
    </x:row>
    <x:row r="941">
      <x:c r="A941" s="98"/>
      <x:c r="B941" s="99"/>
      <x:c r="C941" s="99"/>
      <x:c r="D941" s="99"/>
      <x:c r="E941" s="80" t="str">
        <x:f>IFERROR(VLOOKUP(D941,'DAFTAR AKUN'!$A$5:$H$100,2,FALSE),"")</x:f>
      </x:c>
      <x:c r="F941" s="99"/>
      <x:c r="G941" s="99"/>
      <x:c r="H941" s="99"/>
      <x:c r="I941" s="99"/>
      <x:c r="J941" s="100"/>
      <x:c r="K941" s="100"/>
      <x:c r="L941" s="99" t="str">
        <x:f>IFERROR(VLOOKUP(D941,'DAFTAR AKUN'!$A$5:$H$100,6,FALSE),"")</x:f>
      </x:c>
      <x:c r="M941" s="99"/>
      <x:c r="N941" s="99"/>
      <x:c r="O941" s="99"/>
      <x:c r="P941" s="99"/>
      <x:c r="Q941" s="101" t="str">
        <x:f>IF(B941="","",SUMIF($B$5:$B$1004,B941,$J$5:$J$1004)-SUMIF($B$5:$B$1004,B941,$K$5:$K$1004))</x:f>
      </x:c>
    </x:row>
    <x:row r="942">
      <x:c r="A942" s="98"/>
      <x:c r="B942" s="99"/>
      <x:c r="C942" s="99"/>
      <x:c r="D942" s="99"/>
      <x:c r="E942" s="80" t="str">
        <x:f>IFERROR(VLOOKUP(D942,'DAFTAR AKUN'!$A$5:$H$100,2,FALSE),"")</x:f>
      </x:c>
      <x:c r="F942" s="99"/>
      <x:c r="G942" s="99"/>
      <x:c r="H942" s="99"/>
      <x:c r="I942" s="99"/>
      <x:c r="J942" s="100"/>
      <x:c r="K942" s="100"/>
      <x:c r="L942" s="99" t="str">
        <x:f>IFERROR(VLOOKUP(D942,'DAFTAR AKUN'!$A$5:$H$100,6,FALSE),"")</x:f>
      </x:c>
      <x:c r="M942" s="99"/>
      <x:c r="N942" s="99"/>
      <x:c r="O942" s="99"/>
      <x:c r="P942" s="99"/>
      <x:c r="Q942" s="101" t="str">
        <x:f>IF(B942="","",SUMIF($B$5:$B$1004,B942,$J$5:$J$1004)-SUMIF($B$5:$B$1004,B942,$K$5:$K$1004))</x:f>
      </x:c>
    </x:row>
    <x:row r="943">
      <x:c r="A943" s="98"/>
      <x:c r="B943" s="99"/>
      <x:c r="C943" s="99"/>
      <x:c r="D943" s="99"/>
      <x:c r="E943" s="80" t="str">
        <x:f>IFERROR(VLOOKUP(D943,'DAFTAR AKUN'!$A$5:$H$100,2,FALSE),"")</x:f>
      </x:c>
      <x:c r="F943" s="99"/>
      <x:c r="G943" s="99"/>
      <x:c r="H943" s="99"/>
      <x:c r="I943" s="99"/>
      <x:c r="J943" s="100"/>
      <x:c r="K943" s="100"/>
      <x:c r="L943" s="99" t="str">
        <x:f>IFERROR(VLOOKUP(D943,'DAFTAR AKUN'!$A$5:$H$100,6,FALSE),"")</x:f>
      </x:c>
      <x:c r="M943" s="99"/>
      <x:c r="N943" s="99"/>
      <x:c r="O943" s="99"/>
      <x:c r="P943" s="99"/>
      <x:c r="Q943" s="101" t="str">
        <x:f>IF(B943="","",SUMIF($B$5:$B$1004,B943,$J$5:$J$1004)-SUMIF($B$5:$B$1004,B943,$K$5:$K$1004))</x:f>
      </x:c>
    </x:row>
    <x:row r="944">
      <x:c r="A944" s="98"/>
      <x:c r="B944" s="99"/>
      <x:c r="C944" s="99"/>
      <x:c r="D944" s="99"/>
      <x:c r="E944" s="80" t="str">
        <x:f>IFERROR(VLOOKUP(D944,'DAFTAR AKUN'!$A$5:$H$100,2,FALSE),"")</x:f>
      </x:c>
      <x:c r="F944" s="99"/>
      <x:c r="G944" s="99"/>
      <x:c r="H944" s="99"/>
      <x:c r="I944" s="99"/>
      <x:c r="J944" s="100"/>
      <x:c r="K944" s="100"/>
      <x:c r="L944" s="99" t="str">
        <x:f>IFERROR(VLOOKUP(D944,'DAFTAR AKUN'!$A$5:$H$100,6,FALSE),"")</x:f>
      </x:c>
      <x:c r="M944" s="99"/>
      <x:c r="N944" s="99"/>
      <x:c r="O944" s="99"/>
      <x:c r="P944" s="99"/>
      <x:c r="Q944" s="101" t="str">
        <x:f>IF(B944="","",SUMIF($B$5:$B$1004,B944,$J$5:$J$1004)-SUMIF($B$5:$B$1004,B944,$K$5:$K$1004))</x:f>
      </x:c>
    </x:row>
    <x:row r="945">
      <x:c r="A945" s="98"/>
      <x:c r="B945" s="99"/>
      <x:c r="C945" s="99"/>
      <x:c r="D945" s="99"/>
      <x:c r="E945" s="80" t="str">
        <x:f>IFERROR(VLOOKUP(D945,'DAFTAR AKUN'!$A$5:$H$100,2,FALSE),"")</x:f>
      </x:c>
      <x:c r="F945" s="99"/>
      <x:c r="G945" s="99"/>
      <x:c r="H945" s="99"/>
      <x:c r="I945" s="99"/>
      <x:c r="J945" s="100"/>
      <x:c r="K945" s="100"/>
      <x:c r="L945" s="99" t="str">
        <x:f>IFERROR(VLOOKUP(D945,'DAFTAR AKUN'!$A$5:$H$100,6,FALSE),"")</x:f>
      </x:c>
      <x:c r="M945" s="99"/>
      <x:c r="N945" s="99"/>
      <x:c r="O945" s="99"/>
      <x:c r="P945" s="99"/>
      <x:c r="Q945" s="101" t="str">
        <x:f>IF(B945="","",SUMIF($B$5:$B$1004,B945,$J$5:$J$1004)-SUMIF($B$5:$B$1004,B945,$K$5:$K$1004))</x:f>
      </x:c>
    </x:row>
    <x:row r="946">
      <x:c r="A946" s="98"/>
      <x:c r="B946" s="99"/>
      <x:c r="C946" s="99"/>
      <x:c r="D946" s="99"/>
      <x:c r="E946" s="80" t="str">
        <x:f>IFERROR(VLOOKUP(D946,'DAFTAR AKUN'!$A$5:$H$100,2,FALSE),"")</x:f>
      </x:c>
      <x:c r="F946" s="99"/>
      <x:c r="G946" s="99"/>
      <x:c r="H946" s="99"/>
      <x:c r="I946" s="99"/>
      <x:c r="J946" s="100"/>
      <x:c r="K946" s="100"/>
      <x:c r="L946" s="99" t="str">
        <x:f>IFERROR(VLOOKUP(D946,'DAFTAR AKUN'!$A$5:$H$100,6,FALSE),"")</x:f>
      </x:c>
      <x:c r="M946" s="99"/>
      <x:c r="N946" s="99"/>
      <x:c r="O946" s="99"/>
      <x:c r="P946" s="99"/>
      <x:c r="Q946" s="101" t="str">
        <x:f>IF(B946="","",SUMIF($B$5:$B$1004,B946,$J$5:$J$1004)-SUMIF($B$5:$B$1004,B946,$K$5:$K$1004))</x:f>
      </x:c>
    </x:row>
    <x:row r="947">
      <x:c r="A947" s="98"/>
      <x:c r="B947" s="99"/>
      <x:c r="C947" s="99"/>
      <x:c r="D947" s="99"/>
      <x:c r="E947" s="80" t="str">
        <x:f>IFERROR(VLOOKUP(D947,'DAFTAR AKUN'!$A$5:$H$100,2,FALSE),"")</x:f>
      </x:c>
      <x:c r="F947" s="99"/>
      <x:c r="G947" s="99"/>
      <x:c r="H947" s="99"/>
      <x:c r="I947" s="99"/>
      <x:c r="J947" s="100"/>
      <x:c r="K947" s="100"/>
      <x:c r="L947" s="99" t="str">
        <x:f>IFERROR(VLOOKUP(D947,'DAFTAR AKUN'!$A$5:$H$100,6,FALSE),"")</x:f>
      </x:c>
      <x:c r="M947" s="99"/>
      <x:c r="N947" s="99"/>
      <x:c r="O947" s="99"/>
      <x:c r="P947" s="99"/>
      <x:c r="Q947" s="101" t="str">
        <x:f>IF(B947="","",SUMIF($B$5:$B$1004,B947,$J$5:$J$1004)-SUMIF($B$5:$B$1004,B947,$K$5:$K$1004))</x:f>
      </x:c>
    </x:row>
    <x:row r="948">
      <x:c r="A948" s="98"/>
      <x:c r="B948" s="99"/>
      <x:c r="C948" s="99"/>
      <x:c r="D948" s="99"/>
      <x:c r="E948" s="80" t="str">
        <x:f>IFERROR(VLOOKUP(D948,'DAFTAR AKUN'!$A$5:$H$100,2,FALSE),"")</x:f>
      </x:c>
      <x:c r="F948" s="99"/>
      <x:c r="G948" s="99"/>
      <x:c r="H948" s="99"/>
      <x:c r="I948" s="99"/>
      <x:c r="J948" s="100"/>
      <x:c r="K948" s="100"/>
      <x:c r="L948" s="99" t="str">
        <x:f>IFERROR(VLOOKUP(D948,'DAFTAR AKUN'!$A$5:$H$100,6,FALSE),"")</x:f>
      </x:c>
      <x:c r="M948" s="99"/>
      <x:c r="N948" s="99"/>
      <x:c r="O948" s="99"/>
      <x:c r="P948" s="99"/>
      <x:c r="Q948" s="101" t="str">
        <x:f>IF(B948="","",SUMIF($B$5:$B$1004,B948,$J$5:$J$1004)-SUMIF($B$5:$B$1004,B948,$K$5:$K$1004))</x:f>
      </x:c>
    </x:row>
    <x:row r="949">
      <x:c r="A949" s="98"/>
      <x:c r="B949" s="99"/>
      <x:c r="C949" s="99"/>
      <x:c r="D949" s="99"/>
      <x:c r="E949" s="80" t="str">
        <x:f>IFERROR(VLOOKUP(D949,'DAFTAR AKUN'!$A$5:$H$100,2,FALSE),"")</x:f>
      </x:c>
      <x:c r="F949" s="99"/>
      <x:c r="G949" s="99"/>
      <x:c r="H949" s="99"/>
      <x:c r="I949" s="99"/>
      <x:c r="J949" s="100"/>
      <x:c r="K949" s="100"/>
      <x:c r="L949" s="99" t="str">
        <x:f>IFERROR(VLOOKUP(D949,'DAFTAR AKUN'!$A$5:$H$100,6,FALSE),"")</x:f>
      </x:c>
      <x:c r="M949" s="99"/>
      <x:c r="N949" s="99"/>
      <x:c r="O949" s="99"/>
      <x:c r="P949" s="99"/>
      <x:c r="Q949" s="101" t="str">
        <x:f>IF(B949="","",SUMIF($B$5:$B$1004,B949,$J$5:$J$1004)-SUMIF($B$5:$B$1004,B949,$K$5:$K$1004))</x:f>
      </x:c>
    </x:row>
    <x:row r="950">
      <x:c r="A950" s="98"/>
      <x:c r="B950" s="99"/>
      <x:c r="C950" s="99"/>
      <x:c r="D950" s="99"/>
      <x:c r="E950" s="80" t="str">
        <x:f>IFERROR(VLOOKUP(D950,'DAFTAR AKUN'!$A$5:$H$100,2,FALSE),"")</x:f>
      </x:c>
      <x:c r="F950" s="99"/>
      <x:c r="G950" s="99"/>
      <x:c r="H950" s="99"/>
      <x:c r="I950" s="99"/>
      <x:c r="J950" s="100"/>
      <x:c r="K950" s="100"/>
      <x:c r="L950" s="99" t="str">
        <x:f>IFERROR(VLOOKUP(D950,'DAFTAR AKUN'!$A$5:$H$100,6,FALSE),"")</x:f>
      </x:c>
      <x:c r="M950" s="99"/>
      <x:c r="N950" s="99"/>
      <x:c r="O950" s="99"/>
      <x:c r="P950" s="99"/>
      <x:c r="Q950" s="101" t="str">
        <x:f>IF(B950="","",SUMIF($B$5:$B$1004,B950,$J$5:$J$1004)-SUMIF($B$5:$B$1004,B950,$K$5:$K$1004))</x:f>
      </x:c>
    </x:row>
    <x:row r="951">
      <x:c r="A951" s="98"/>
      <x:c r="B951" s="99"/>
      <x:c r="C951" s="99"/>
      <x:c r="D951" s="99"/>
      <x:c r="E951" s="80" t="str">
        <x:f>IFERROR(VLOOKUP(D951,'DAFTAR AKUN'!$A$5:$H$100,2,FALSE),"")</x:f>
      </x:c>
      <x:c r="F951" s="99"/>
      <x:c r="G951" s="99"/>
      <x:c r="H951" s="99"/>
      <x:c r="I951" s="99"/>
      <x:c r="J951" s="100"/>
      <x:c r="K951" s="100"/>
      <x:c r="L951" s="99" t="str">
        <x:f>IFERROR(VLOOKUP(D951,'DAFTAR AKUN'!$A$5:$H$100,6,FALSE),"")</x:f>
      </x:c>
      <x:c r="M951" s="99"/>
      <x:c r="N951" s="99"/>
      <x:c r="O951" s="99"/>
      <x:c r="P951" s="99"/>
      <x:c r="Q951" s="101" t="str">
        <x:f>IF(B951="","",SUMIF($B$5:$B$1004,B951,$J$5:$J$1004)-SUMIF($B$5:$B$1004,B951,$K$5:$K$1004))</x:f>
      </x:c>
    </x:row>
    <x:row r="952">
      <x:c r="A952" s="98"/>
      <x:c r="B952" s="99"/>
      <x:c r="C952" s="99"/>
      <x:c r="D952" s="99"/>
      <x:c r="E952" s="80" t="str">
        <x:f>IFERROR(VLOOKUP(D952,'DAFTAR AKUN'!$A$5:$H$100,2,FALSE),"")</x:f>
      </x:c>
      <x:c r="F952" s="99"/>
      <x:c r="G952" s="99"/>
      <x:c r="H952" s="99"/>
      <x:c r="I952" s="99"/>
      <x:c r="J952" s="100"/>
      <x:c r="K952" s="100"/>
      <x:c r="L952" s="99" t="str">
        <x:f>IFERROR(VLOOKUP(D952,'DAFTAR AKUN'!$A$5:$H$100,6,FALSE),"")</x:f>
      </x:c>
      <x:c r="M952" s="99"/>
      <x:c r="N952" s="99"/>
      <x:c r="O952" s="99"/>
      <x:c r="P952" s="99"/>
      <x:c r="Q952" s="101" t="str">
        <x:f>IF(B952="","",SUMIF($B$5:$B$1004,B952,$J$5:$J$1004)-SUMIF($B$5:$B$1004,B952,$K$5:$K$1004))</x:f>
      </x:c>
    </x:row>
    <x:row r="953">
      <x:c r="A953" s="98"/>
      <x:c r="B953" s="99"/>
      <x:c r="C953" s="99"/>
      <x:c r="D953" s="99"/>
      <x:c r="E953" s="80" t="str">
        <x:f>IFERROR(VLOOKUP(D953,'DAFTAR AKUN'!$A$5:$H$100,2,FALSE),"")</x:f>
      </x:c>
      <x:c r="F953" s="99"/>
      <x:c r="G953" s="99"/>
      <x:c r="H953" s="99"/>
      <x:c r="I953" s="99"/>
      <x:c r="J953" s="100"/>
      <x:c r="K953" s="100"/>
      <x:c r="L953" s="99" t="str">
        <x:f>IFERROR(VLOOKUP(D953,'DAFTAR AKUN'!$A$5:$H$100,6,FALSE),"")</x:f>
      </x:c>
      <x:c r="M953" s="99"/>
      <x:c r="N953" s="99"/>
      <x:c r="O953" s="99"/>
      <x:c r="P953" s="99"/>
      <x:c r="Q953" s="101" t="str">
        <x:f>IF(B953="","",SUMIF($B$5:$B$1004,B953,$J$5:$J$1004)-SUMIF($B$5:$B$1004,B953,$K$5:$K$1004))</x:f>
      </x:c>
    </x:row>
    <x:row r="954">
      <x:c r="A954" s="98"/>
      <x:c r="B954" s="99"/>
      <x:c r="C954" s="99"/>
      <x:c r="D954" s="99"/>
      <x:c r="E954" s="80" t="str">
        <x:f>IFERROR(VLOOKUP(D954,'DAFTAR AKUN'!$A$5:$H$100,2,FALSE),"")</x:f>
      </x:c>
      <x:c r="F954" s="99"/>
      <x:c r="G954" s="99"/>
      <x:c r="H954" s="99"/>
      <x:c r="I954" s="99"/>
      <x:c r="J954" s="100"/>
      <x:c r="K954" s="100"/>
      <x:c r="L954" s="99" t="str">
        <x:f>IFERROR(VLOOKUP(D954,'DAFTAR AKUN'!$A$5:$H$100,6,FALSE),"")</x:f>
      </x:c>
      <x:c r="M954" s="99"/>
      <x:c r="N954" s="99"/>
      <x:c r="O954" s="99"/>
      <x:c r="P954" s="99"/>
      <x:c r="Q954" s="101" t="str">
        <x:f>IF(B954="","",SUMIF($B$5:$B$1004,B954,$J$5:$J$1004)-SUMIF($B$5:$B$1004,B954,$K$5:$K$1004))</x:f>
      </x:c>
    </x:row>
    <x:row r="955">
      <x:c r="A955" s="98"/>
      <x:c r="B955" s="99"/>
      <x:c r="C955" s="99"/>
      <x:c r="D955" s="99"/>
      <x:c r="E955" s="80" t="str">
        <x:f>IFERROR(VLOOKUP(D955,'DAFTAR AKUN'!$A$5:$H$100,2,FALSE),"")</x:f>
      </x:c>
      <x:c r="F955" s="99"/>
      <x:c r="G955" s="99"/>
      <x:c r="H955" s="99"/>
      <x:c r="I955" s="99"/>
      <x:c r="J955" s="100"/>
      <x:c r="K955" s="100"/>
      <x:c r="L955" s="99" t="str">
        <x:f>IFERROR(VLOOKUP(D955,'DAFTAR AKUN'!$A$5:$H$100,6,FALSE),"")</x:f>
      </x:c>
      <x:c r="M955" s="99"/>
      <x:c r="N955" s="99"/>
      <x:c r="O955" s="99"/>
      <x:c r="P955" s="99"/>
      <x:c r="Q955" s="101" t="str">
        <x:f>IF(B955="","",SUMIF($B$5:$B$1004,B955,$J$5:$J$1004)-SUMIF($B$5:$B$1004,B955,$K$5:$K$1004))</x:f>
      </x:c>
    </x:row>
    <x:row r="956">
      <x:c r="A956" s="98"/>
      <x:c r="B956" s="99"/>
      <x:c r="C956" s="99"/>
      <x:c r="D956" s="99"/>
      <x:c r="E956" s="80" t="str">
        <x:f>IFERROR(VLOOKUP(D956,'DAFTAR AKUN'!$A$5:$H$100,2,FALSE),"")</x:f>
      </x:c>
      <x:c r="F956" s="99"/>
      <x:c r="G956" s="99"/>
      <x:c r="H956" s="99"/>
      <x:c r="I956" s="99"/>
      <x:c r="J956" s="100"/>
      <x:c r="K956" s="100"/>
      <x:c r="L956" s="99" t="str">
        <x:f>IFERROR(VLOOKUP(D956,'DAFTAR AKUN'!$A$5:$H$100,6,FALSE),"")</x:f>
      </x:c>
      <x:c r="M956" s="99"/>
      <x:c r="N956" s="99"/>
      <x:c r="O956" s="99"/>
      <x:c r="P956" s="99"/>
      <x:c r="Q956" s="101" t="str">
        <x:f>IF(B956="","",SUMIF($B$5:$B$1004,B956,$J$5:$J$1004)-SUMIF($B$5:$B$1004,B956,$K$5:$K$1004))</x:f>
      </x:c>
    </x:row>
    <x:row r="957">
      <x:c r="A957" s="98"/>
      <x:c r="B957" s="99"/>
      <x:c r="C957" s="99"/>
      <x:c r="D957" s="99"/>
      <x:c r="E957" s="80" t="str">
        <x:f>IFERROR(VLOOKUP(D957,'DAFTAR AKUN'!$A$5:$H$100,2,FALSE),"")</x:f>
      </x:c>
      <x:c r="F957" s="99"/>
      <x:c r="G957" s="99"/>
      <x:c r="H957" s="99"/>
      <x:c r="I957" s="99"/>
      <x:c r="J957" s="100"/>
      <x:c r="K957" s="100"/>
      <x:c r="L957" s="99" t="str">
        <x:f>IFERROR(VLOOKUP(D957,'DAFTAR AKUN'!$A$5:$H$100,6,FALSE),"")</x:f>
      </x:c>
      <x:c r="M957" s="99"/>
      <x:c r="N957" s="99"/>
      <x:c r="O957" s="99"/>
      <x:c r="P957" s="99"/>
      <x:c r="Q957" s="101" t="str">
        <x:f>IF(B957="","",SUMIF($B$5:$B$1004,B957,$J$5:$J$1004)-SUMIF($B$5:$B$1004,B957,$K$5:$K$1004))</x:f>
      </x:c>
    </x:row>
    <x:row r="958">
      <x:c r="A958" s="98"/>
      <x:c r="B958" s="99"/>
      <x:c r="C958" s="99"/>
      <x:c r="D958" s="99"/>
      <x:c r="E958" s="80" t="str">
        <x:f>IFERROR(VLOOKUP(D958,'DAFTAR AKUN'!$A$5:$H$100,2,FALSE),"")</x:f>
      </x:c>
      <x:c r="F958" s="99"/>
      <x:c r="G958" s="99"/>
      <x:c r="H958" s="99"/>
      <x:c r="I958" s="99"/>
      <x:c r="J958" s="100"/>
      <x:c r="K958" s="100"/>
      <x:c r="L958" s="99" t="str">
        <x:f>IFERROR(VLOOKUP(D958,'DAFTAR AKUN'!$A$5:$H$100,6,FALSE),"")</x:f>
      </x:c>
      <x:c r="M958" s="99"/>
      <x:c r="N958" s="99"/>
      <x:c r="O958" s="99"/>
      <x:c r="P958" s="99"/>
      <x:c r="Q958" s="101" t="str">
        <x:f>IF(B958="","",SUMIF($B$5:$B$1004,B958,$J$5:$J$1004)-SUMIF($B$5:$B$1004,B958,$K$5:$K$1004))</x:f>
      </x:c>
    </x:row>
    <x:row r="959">
      <x:c r="A959" s="98"/>
      <x:c r="B959" s="99"/>
      <x:c r="C959" s="99"/>
      <x:c r="D959" s="99"/>
      <x:c r="E959" s="80" t="str">
        <x:f>IFERROR(VLOOKUP(D959,'DAFTAR AKUN'!$A$5:$H$100,2,FALSE),"")</x:f>
      </x:c>
      <x:c r="F959" s="99"/>
      <x:c r="G959" s="99"/>
      <x:c r="H959" s="99"/>
      <x:c r="I959" s="99"/>
      <x:c r="J959" s="100"/>
      <x:c r="K959" s="100"/>
      <x:c r="L959" s="99" t="str">
        <x:f>IFERROR(VLOOKUP(D959,'DAFTAR AKUN'!$A$5:$H$100,6,FALSE),"")</x:f>
      </x:c>
      <x:c r="M959" s="99"/>
      <x:c r="N959" s="99"/>
      <x:c r="O959" s="99"/>
      <x:c r="P959" s="99"/>
      <x:c r="Q959" s="101" t="str">
        <x:f>IF(B959="","",SUMIF($B$5:$B$1004,B959,$J$5:$J$1004)-SUMIF($B$5:$B$1004,B959,$K$5:$K$1004))</x:f>
      </x:c>
    </x:row>
    <x:row r="960">
      <x:c r="A960" s="98"/>
      <x:c r="B960" s="99"/>
      <x:c r="C960" s="99"/>
      <x:c r="D960" s="99"/>
      <x:c r="E960" s="80" t="str">
        <x:f>IFERROR(VLOOKUP(D960,'DAFTAR AKUN'!$A$5:$H$100,2,FALSE),"")</x:f>
      </x:c>
      <x:c r="F960" s="99"/>
      <x:c r="G960" s="99"/>
      <x:c r="H960" s="99"/>
      <x:c r="I960" s="99"/>
      <x:c r="J960" s="100"/>
      <x:c r="K960" s="100"/>
      <x:c r="L960" s="99" t="str">
        <x:f>IFERROR(VLOOKUP(D960,'DAFTAR AKUN'!$A$5:$H$100,6,FALSE),"")</x:f>
      </x:c>
      <x:c r="M960" s="99"/>
      <x:c r="N960" s="99"/>
      <x:c r="O960" s="99"/>
      <x:c r="P960" s="99"/>
      <x:c r="Q960" s="101" t="str">
        <x:f>IF(B960="","",SUMIF($B$5:$B$1004,B960,$J$5:$J$1004)-SUMIF($B$5:$B$1004,B960,$K$5:$K$1004))</x:f>
      </x:c>
    </x:row>
    <x:row r="961">
      <x:c r="A961" s="98"/>
      <x:c r="B961" s="99"/>
      <x:c r="C961" s="99"/>
      <x:c r="D961" s="99"/>
      <x:c r="E961" s="80" t="str">
        <x:f>IFERROR(VLOOKUP(D961,'DAFTAR AKUN'!$A$5:$H$100,2,FALSE),"")</x:f>
      </x:c>
      <x:c r="F961" s="99"/>
      <x:c r="G961" s="99"/>
      <x:c r="H961" s="99"/>
      <x:c r="I961" s="99"/>
      <x:c r="J961" s="100"/>
      <x:c r="K961" s="100"/>
      <x:c r="L961" s="99" t="str">
        <x:f>IFERROR(VLOOKUP(D961,'DAFTAR AKUN'!$A$5:$H$100,6,FALSE),"")</x:f>
      </x:c>
      <x:c r="M961" s="99"/>
      <x:c r="N961" s="99"/>
      <x:c r="O961" s="99"/>
      <x:c r="P961" s="99"/>
      <x:c r="Q961" s="101" t="str">
        <x:f>IF(B961="","",SUMIF($B$5:$B$1004,B961,$J$5:$J$1004)-SUMIF($B$5:$B$1004,B961,$K$5:$K$1004))</x:f>
      </x:c>
    </x:row>
    <x:row r="962">
      <x:c r="A962" s="98"/>
      <x:c r="B962" s="99"/>
      <x:c r="C962" s="99"/>
      <x:c r="D962" s="99"/>
      <x:c r="E962" s="80" t="str">
        <x:f>IFERROR(VLOOKUP(D962,'DAFTAR AKUN'!$A$5:$H$100,2,FALSE),"")</x:f>
      </x:c>
      <x:c r="F962" s="99"/>
      <x:c r="G962" s="99"/>
      <x:c r="H962" s="99"/>
      <x:c r="I962" s="99"/>
      <x:c r="J962" s="100"/>
      <x:c r="K962" s="100"/>
      <x:c r="L962" s="99" t="str">
        <x:f>IFERROR(VLOOKUP(D962,'DAFTAR AKUN'!$A$5:$H$100,6,FALSE),"")</x:f>
      </x:c>
      <x:c r="M962" s="99"/>
      <x:c r="N962" s="99"/>
      <x:c r="O962" s="99"/>
      <x:c r="P962" s="99"/>
      <x:c r="Q962" s="101" t="str">
        <x:f>IF(B962="","",SUMIF($B$5:$B$1004,B962,$J$5:$J$1004)-SUMIF($B$5:$B$1004,B962,$K$5:$K$1004))</x:f>
      </x:c>
    </x:row>
    <x:row r="963">
      <x:c r="A963" s="98"/>
      <x:c r="B963" s="99"/>
      <x:c r="C963" s="99"/>
      <x:c r="D963" s="99"/>
      <x:c r="E963" s="80" t="str">
        <x:f>IFERROR(VLOOKUP(D963,'DAFTAR AKUN'!$A$5:$H$100,2,FALSE),"")</x:f>
      </x:c>
      <x:c r="F963" s="99"/>
      <x:c r="G963" s="99"/>
      <x:c r="H963" s="99"/>
      <x:c r="I963" s="99"/>
      <x:c r="J963" s="100"/>
      <x:c r="K963" s="100"/>
      <x:c r="L963" s="99" t="str">
        <x:f>IFERROR(VLOOKUP(D963,'DAFTAR AKUN'!$A$5:$H$100,6,FALSE),"")</x:f>
      </x:c>
      <x:c r="M963" s="99"/>
      <x:c r="N963" s="99"/>
      <x:c r="O963" s="99"/>
      <x:c r="P963" s="99"/>
      <x:c r="Q963" s="101" t="str">
        <x:f>IF(B963="","",SUMIF($B$5:$B$1004,B963,$J$5:$J$1004)-SUMIF($B$5:$B$1004,B963,$K$5:$K$1004))</x:f>
      </x:c>
    </x:row>
    <x:row r="964">
      <x:c r="A964" s="98"/>
      <x:c r="B964" s="99"/>
      <x:c r="C964" s="99"/>
      <x:c r="D964" s="99"/>
      <x:c r="E964" s="80" t="str">
        <x:f>IFERROR(VLOOKUP(D964,'DAFTAR AKUN'!$A$5:$H$100,2,FALSE),"")</x:f>
      </x:c>
      <x:c r="F964" s="99"/>
      <x:c r="G964" s="99"/>
      <x:c r="H964" s="99"/>
      <x:c r="I964" s="99"/>
      <x:c r="J964" s="100"/>
      <x:c r="K964" s="100"/>
      <x:c r="L964" s="99" t="str">
        <x:f>IFERROR(VLOOKUP(D964,'DAFTAR AKUN'!$A$5:$H$100,6,FALSE),"")</x:f>
      </x:c>
      <x:c r="M964" s="99"/>
      <x:c r="N964" s="99"/>
      <x:c r="O964" s="99"/>
      <x:c r="P964" s="99"/>
      <x:c r="Q964" s="101" t="str">
        <x:f>IF(B964="","",SUMIF($B$5:$B$1004,B964,$J$5:$J$1004)-SUMIF($B$5:$B$1004,B964,$K$5:$K$1004))</x:f>
      </x:c>
    </x:row>
    <x:row r="965">
      <x:c r="A965" s="98"/>
      <x:c r="B965" s="99"/>
      <x:c r="C965" s="99"/>
      <x:c r="D965" s="99"/>
      <x:c r="E965" s="80" t="str">
        <x:f>IFERROR(VLOOKUP(D965,'DAFTAR AKUN'!$A$5:$H$100,2,FALSE),"")</x:f>
      </x:c>
      <x:c r="F965" s="99"/>
      <x:c r="G965" s="99"/>
      <x:c r="H965" s="99"/>
      <x:c r="I965" s="99"/>
      <x:c r="J965" s="100"/>
      <x:c r="K965" s="100"/>
      <x:c r="L965" s="99" t="str">
        <x:f>IFERROR(VLOOKUP(D965,'DAFTAR AKUN'!$A$5:$H$100,6,FALSE),"")</x:f>
      </x:c>
      <x:c r="M965" s="99"/>
      <x:c r="N965" s="99"/>
      <x:c r="O965" s="99"/>
      <x:c r="P965" s="99"/>
      <x:c r="Q965" s="101" t="str">
        <x:f>IF(B965="","",SUMIF($B$5:$B$1004,B965,$J$5:$J$1004)-SUMIF($B$5:$B$1004,B965,$K$5:$K$1004))</x:f>
      </x:c>
    </x:row>
    <x:row r="966">
      <x:c r="A966" s="98"/>
      <x:c r="B966" s="99"/>
      <x:c r="C966" s="99"/>
      <x:c r="D966" s="99"/>
      <x:c r="E966" s="80" t="str">
        <x:f>IFERROR(VLOOKUP(D966,'DAFTAR AKUN'!$A$5:$H$100,2,FALSE),"")</x:f>
      </x:c>
      <x:c r="F966" s="99"/>
      <x:c r="G966" s="99"/>
      <x:c r="H966" s="99"/>
      <x:c r="I966" s="99"/>
      <x:c r="J966" s="100"/>
      <x:c r="K966" s="100"/>
      <x:c r="L966" s="99" t="str">
        <x:f>IFERROR(VLOOKUP(D966,'DAFTAR AKUN'!$A$5:$H$100,6,FALSE),"")</x:f>
      </x:c>
      <x:c r="M966" s="99"/>
      <x:c r="N966" s="99"/>
      <x:c r="O966" s="99"/>
      <x:c r="P966" s="99"/>
      <x:c r="Q966" s="101" t="str">
        <x:f>IF(B966="","",SUMIF($B$5:$B$1004,B966,$J$5:$J$1004)-SUMIF($B$5:$B$1004,B966,$K$5:$K$1004))</x:f>
      </x:c>
    </x:row>
    <x:row r="967">
      <x:c r="A967" s="98"/>
      <x:c r="B967" s="99"/>
      <x:c r="C967" s="99"/>
      <x:c r="D967" s="99"/>
      <x:c r="E967" s="80" t="str">
        <x:f>IFERROR(VLOOKUP(D967,'DAFTAR AKUN'!$A$5:$H$100,2,FALSE),"")</x:f>
      </x:c>
      <x:c r="F967" s="99"/>
      <x:c r="G967" s="99"/>
      <x:c r="H967" s="99"/>
      <x:c r="I967" s="99"/>
      <x:c r="J967" s="100"/>
      <x:c r="K967" s="100"/>
      <x:c r="L967" s="99" t="str">
        <x:f>IFERROR(VLOOKUP(D967,'DAFTAR AKUN'!$A$5:$H$100,6,FALSE),"")</x:f>
      </x:c>
      <x:c r="M967" s="99"/>
      <x:c r="N967" s="99"/>
      <x:c r="O967" s="99"/>
      <x:c r="P967" s="99"/>
      <x:c r="Q967" s="101" t="str">
        <x:f>IF(B967="","",SUMIF($B$5:$B$1004,B967,$J$5:$J$1004)-SUMIF($B$5:$B$1004,B967,$K$5:$K$1004))</x:f>
      </x:c>
    </x:row>
    <x:row r="968">
      <x:c r="A968" s="98"/>
      <x:c r="B968" s="99"/>
      <x:c r="C968" s="99"/>
      <x:c r="D968" s="99"/>
      <x:c r="E968" s="80" t="str">
        <x:f>IFERROR(VLOOKUP(D968,'DAFTAR AKUN'!$A$5:$H$100,2,FALSE),"")</x:f>
      </x:c>
      <x:c r="F968" s="99"/>
      <x:c r="G968" s="99"/>
      <x:c r="H968" s="99"/>
      <x:c r="I968" s="99"/>
      <x:c r="J968" s="100"/>
      <x:c r="K968" s="100"/>
      <x:c r="L968" s="99" t="str">
        <x:f>IFERROR(VLOOKUP(D968,'DAFTAR AKUN'!$A$5:$H$100,6,FALSE),"")</x:f>
      </x:c>
      <x:c r="M968" s="99"/>
      <x:c r="N968" s="99"/>
      <x:c r="O968" s="99"/>
      <x:c r="P968" s="99"/>
      <x:c r="Q968" s="101" t="str">
        <x:f>IF(B968="","",SUMIF($B$5:$B$1004,B968,$J$5:$J$1004)-SUMIF($B$5:$B$1004,B968,$K$5:$K$1004))</x:f>
      </x:c>
    </x:row>
    <x:row r="969">
      <x:c r="A969" s="98"/>
      <x:c r="B969" s="99"/>
      <x:c r="C969" s="99"/>
      <x:c r="D969" s="99"/>
      <x:c r="E969" s="80" t="str">
        <x:f>IFERROR(VLOOKUP(D969,'DAFTAR AKUN'!$A$5:$H$100,2,FALSE),"")</x:f>
      </x:c>
      <x:c r="F969" s="99"/>
      <x:c r="G969" s="99"/>
      <x:c r="H969" s="99"/>
      <x:c r="I969" s="99"/>
      <x:c r="J969" s="100"/>
      <x:c r="K969" s="100"/>
      <x:c r="L969" s="99" t="str">
        <x:f>IFERROR(VLOOKUP(D969,'DAFTAR AKUN'!$A$5:$H$100,6,FALSE),"")</x:f>
      </x:c>
      <x:c r="M969" s="99"/>
      <x:c r="N969" s="99"/>
      <x:c r="O969" s="99"/>
      <x:c r="P969" s="99"/>
      <x:c r="Q969" s="101" t="str">
        <x:f>IF(B969="","",SUMIF($B$5:$B$1004,B969,$J$5:$J$1004)-SUMIF($B$5:$B$1004,B969,$K$5:$K$1004))</x:f>
      </x:c>
    </x:row>
    <x:row r="970">
      <x:c r="A970" s="98"/>
      <x:c r="B970" s="99"/>
      <x:c r="C970" s="99"/>
      <x:c r="D970" s="99"/>
      <x:c r="E970" s="80" t="str">
        <x:f>IFERROR(VLOOKUP(D970,'DAFTAR AKUN'!$A$5:$H$100,2,FALSE),"")</x:f>
      </x:c>
      <x:c r="F970" s="99"/>
      <x:c r="G970" s="99"/>
      <x:c r="H970" s="99"/>
      <x:c r="I970" s="99"/>
      <x:c r="J970" s="100"/>
      <x:c r="K970" s="100"/>
      <x:c r="L970" s="99" t="str">
        <x:f>IFERROR(VLOOKUP(D970,'DAFTAR AKUN'!$A$5:$H$100,6,FALSE),"")</x:f>
      </x:c>
      <x:c r="M970" s="99"/>
      <x:c r="N970" s="99"/>
      <x:c r="O970" s="99"/>
      <x:c r="P970" s="99"/>
      <x:c r="Q970" s="101" t="str">
        <x:f>IF(B970="","",SUMIF($B$5:$B$1004,B970,$J$5:$J$1004)-SUMIF($B$5:$B$1004,B970,$K$5:$K$1004))</x:f>
      </x:c>
    </x:row>
    <x:row r="971">
      <x:c r="A971" s="98"/>
      <x:c r="B971" s="99"/>
      <x:c r="C971" s="99"/>
      <x:c r="D971" s="99"/>
      <x:c r="E971" s="80" t="str">
        <x:f>IFERROR(VLOOKUP(D971,'DAFTAR AKUN'!$A$5:$H$100,2,FALSE),"")</x:f>
      </x:c>
      <x:c r="F971" s="99"/>
      <x:c r="G971" s="99"/>
      <x:c r="H971" s="99"/>
      <x:c r="I971" s="99"/>
      <x:c r="J971" s="100"/>
      <x:c r="K971" s="100"/>
      <x:c r="L971" s="99" t="str">
        <x:f>IFERROR(VLOOKUP(D971,'DAFTAR AKUN'!$A$5:$H$100,6,FALSE),"")</x:f>
      </x:c>
      <x:c r="M971" s="99"/>
      <x:c r="N971" s="99"/>
      <x:c r="O971" s="99"/>
      <x:c r="P971" s="99"/>
      <x:c r="Q971" s="101" t="str">
        <x:f>IF(B971="","",SUMIF($B$5:$B$1004,B971,$J$5:$J$1004)-SUMIF($B$5:$B$1004,B971,$K$5:$K$1004))</x:f>
      </x:c>
    </x:row>
    <x:row r="972">
      <x:c r="A972" s="98"/>
      <x:c r="B972" s="99"/>
      <x:c r="C972" s="99"/>
      <x:c r="D972" s="99"/>
      <x:c r="E972" s="80" t="str">
        <x:f>IFERROR(VLOOKUP(D972,'DAFTAR AKUN'!$A$5:$H$100,2,FALSE),"")</x:f>
      </x:c>
      <x:c r="F972" s="99"/>
      <x:c r="G972" s="99"/>
      <x:c r="H972" s="99"/>
      <x:c r="I972" s="99"/>
      <x:c r="J972" s="100"/>
      <x:c r="K972" s="100"/>
      <x:c r="L972" s="99" t="str">
        <x:f>IFERROR(VLOOKUP(D972,'DAFTAR AKUN'!$A$5:$H$100,6,FALSE),"")</x:f>
      </x:c>
      <x:c r="M972" s="99"/>
      <x:c r="N972" s="99"/>
      <x:c r="O972" s="99"/>
      <x:c r="P972" s="99"/>
      <x:c r="Q972" s="101" t="str">
        <x:f>IF(B972="","",SUMIF($B$5:$B$1004,B972,$J$5:$J$1004)-SUMIF($B$5:$B$1004,B972,$K$5:$K$1004))</x:f>
      </x:c>
    </x:row>
    <x:row r="973">
      <x:c r="A973" s="98"/>
      <x:c r="B973" s="99"/>
      <x:c r="C973" s="99"/>
      <x:c r="D973" s="99"/>
      <x:c r="E973" s="80" t="str">
        <x:f>IFERROR(VLOOKUP(D973,'DAFTAR AKUN'!$A$5:$H$100,2,FALSE),"")</x:f>
      </x:c>
      <x:c r="F973" s="99"/>
      <x:c r="G973" s="99"/>
      <x:c r="H973" s="99"/>
      <x:c r="I973" s="99"/>
      <x:c r="J973" s="100"/>
      <x:c r="K973" s="100"/>
      <x:c r="L973" s="99" t="str">
        <x:f>IFERROR(VLOOKUP(D973,'DAFTAR AKUN'!$A$5:$H$100,6,FALSE),"")</x:f>
      </x:c>
      <x:c r="M973" s="99"/>
      <x:c r="N973" s="99"/>
      <x:c r="O973" s="99"/>
      <x:c r="P973" s="99"/>
      <x:c r="Q973" s="101" t="str">
        <x:f>IF(B973="","",SUMIF($B$5:$B$1004,B973,$J$5:$J$1004)-SUMIF($B$5:$B$1004,B973,$K$5:$K$1004))</x:f>
      </x:c>
    </x:row>
    <x:row r="974">
      <x:c r="A974" s="98"/>
      <x:c r="B974" s="99"/>
      <x:c r="C974" s="99"/>
      <x:c r="D974" s="99"/>
      <x:c r="E974" s="80" t="str">
        <x:f>IFERROR(VLOOKUP(D974,'DAFTAR AKUN'!$A$5:$H$100,2,FALSE),"")</x:f>
      </x:c>
      <x:c r="F974" s="99"/>
      <x:c r="G974" s="99"/>
      <x:c r="H974" s="99"/>
      <x:c r="I974" s="99"/>
      <x:c r="J974" s="100"/>
      <x:c r="K974" s="100"/>
      <x:c r="L974" s="99" t="str">
        <x:f>IFERROR(VLOOKUP(D974,'DAFTAR AKUN'!$A$5:$H$100,6,FALSE),"")</x:f>
      </x:c>
      <x:c r="M974" s="99"/>
      <x:c r="N974" s="99"/>
      <x:c r="O974" s="99"/>
      <x:c r="P974" s="99"/>
      <x:c r="Q974" s="101" t="str">
        <x:f>IF(B974="","",SUMIF($B$5:$B$1004,B974,$J$5:$J$1004)-SUMIF($B$5:$B$1004,B974,$K$5:$K$1004))</x:f>
      </x:c>
    </x:row>
    <x:row r="975">
      <x:c r="A975" s="98"/>
      <x:c r="B975" s="99"/>
      <x:c r="C975" s="99"/>
      <x:c r="D975" s="99"/>
      <x:c r="E975" s="80" t="str">
        <x:f>IFERROR(VLOOKUP(D975,'DAFTAR AKUN'!$A$5:$H$100,2,FALSE),"")</x:f>
      </x:c>
      <x:c r="F975" s="99"/>
      <x:c r="G975" s="99"/>
      <x:c r="H975" s="99"/>
      <x:c r="I975" s="99"/>
      <x:c r="J975" s="100"/>
      <x:c r="K975" s="100"/>
      <x:c r="L975" s="99" t="str">
        <x:f>IFERROR(VLOOKUP(D975,'DAFTAR AKUN'!$A$5:$H$100,6,FALSE),"")</x:f>
      </x:c>
      <x:c r="M975" s="99"/>
      <x:c r="N975" s="99"/>
      <x:c r="O975" s="99"/>
      <x:c r="P975" s="99"/>
      <x:c r="Q975" s="101" t="str">
        <x:f>IF(B975="","",SUMIF($B$5:$B$1004,B975,$J$5:$J$1004)-SUMIF($B$5:$B$1004,B975,$K$5:$K$1004))</x:f>
      </x:c>
    </x:row>
    <x:row r="976">
      <x:c r="A976" s="98"/>
      <x:c r="B976" s="99"/>
      <x:c r="C976" s="99"/>
      <x:c r="D976" s="99"/>
      <x:c r="E976" s="80" t="str">
        <x:f>IFERROR(VLOOKUP(D976,'DAFTAR AKUN'!$A$5:$H$100,2,FALSE),"")</x:f>
      </x:c>
      <x:c r="F976" s="99"/>
      <x:c r="G976" s="99"/>
      <x:c r="H976" s="99"/>
      <x:c r="I976" s="99"/>
      <x:c r="J976" s="100"/>
      <x:c r="K976" s="100"/>
      <x:c r="L976" s="99" t="str">
        <x:f>IFERROR(VLOOKUP(D976,'DAFTAR AKUN'!$A$5:$H$100,6,FALSE),"")</x:f>
      </x:c>
      <x:c r="M976" s="99"/>
      <x:c r="N976" s="99"/>
      <x:c r="O976" s="99"/>
      <x:c r="P976" s="99"/>
      <x:c r="Q976" s="101" t="str">
        <x:f>IF(B976="","",SUMIF($B$5:$B$1004,B976,$J$5:$J$1004)-SUMIF($B$5:$B$1004,B976,$K$5:$K$1004))</x:f>
      </x:c>
    </x:row>
    <x:row r="977">
      <x:c r="A977" s="98"/>
      <x:c r="B977" s="99"/>
      <x:c r="C977" s="99"/>
      <x:c r="D977" s="99"/>
      <x:c r="E977" s="80" t="str">
        <x:f>IFERROR(VLOOKUP(D977,'DAFTAR AKUN'!$A$5:$H$100,2,FALSE),"")</x:f>
      </x:c>
      <x:c r="F977" s="99"/>
      <x:c r="G977" s="99"/>
      <x:c r="H977" s="99"/>
      <x:c r="I977" s="99"/>
      <x:c r="J977" s="100"/>
      <x:c r="K977" s="100"/>
      <x:c r="L977" s="99" t="str">
        <x:f>IFERROR(VLOOKUP(D977,'DAFTAR AKUN'!$A$5:$H$100,6,FALSE),"")</x:f>
      </x:c>
      <x:c r="M977" s="99"/>
      <x:c r="N977" s="99"/>
      <x:c r="O977" s="99"/>
      <x:c r="P977" s="99"/>
      <x:c r="Q977" s="101" t="str">
        <x:f>IF(B977="","",SUMIF($B$5:$B$1004,B977,$J$5:$J$1004)-SUMIF($B$5:$B$1004,B977,$K$5:$K$1004))</x:f>
      </x:c>
    </x:row>
    <x:row r="978">
      <x:c r="A978" s="98"/>
      <x:c r="B978" s="99"/>
      <x:c r="C978" s="99"/>
      <x:c r="D978" s="99"/>
      <x:c r="E978" s="80" t="str">
        <x:f>IFERROR(VLOOKUP(D978,'DAFTAR AKUN'!$A$5:$H$100,2,FALSE),"")</x:f>
      </x:c>
      <x:c r="F978" s="99"/>
      <x:c r="G978" s="99"/>
      <x:c r="H978" s="99"/>
      <x:c r="I978" s="99"/>
      <x:c r="J978" s="100"/>
      <x:c r="K978" s="100"/>
      <x:c r="L978" s="99" t="str">
        <x:f>IFERROR(VLOOKUP(D978,'DAFTAR AKUN'!$A$5:$H$100,6,FALSE),"")</x:f>
      </x:c>
      <x:c r="M978" s="99"/>
      <x:c r="N978" s="99"/>
      <x:c r="O978" s="99"/>
      <x:c r="P978" s="99"/>
      <x:c r="Q978" s="101" t="str">
        <x:f>IF(B978="","",SUMIF($B$5:$B$1004,B978,$J$5:$J$1004)-SUMIF($B$5:$B$1004,B978,$K$5:$K$1004))</x:f>
      </x:c>
    </x:row>
    <x:row r="979">
      <x:c r="A979" s="98"/>
      <x:c r="B979" s="99"/>
      <x:c r="C979" s="99"/>
      <x:c r="D979" s="99"/>
      <x:c r="E979" s="80" t="str">
        <x:f>IFERROR(VLOOKUP(D979,'DAFTAR AKUN'!$A$5:$H$100,2,FALSE),"")</x:f>
      </x:c>
      <x:c r="F979" s="99"/>
      <x:c r="G979" s="99"/>
      <x:c r="H979" s="99"/>
      <x:c r="I979" s="99"/>
      <x:c r="J979" s="100"/>
      <x:c r="K979" s="100"/>
      <x:c r="L979" s="99" t="str">
        <x:f>IFERROR(VLOOKUP(D979,'DAFTAR AKUN'!$A$5:$H$100,6,FALSE),"")</x:f>
      </x:c>
      <x:c r="M979" s="99"/>
      <x:c r="N979" s="99"/>
      <x:c r="O979" s="99"/>
      <x:c r="P979" s="99"/>
      <x:c r="Q979" s="101" t="str">
        <x:f>IF(B979="","",SUMIF($B$5:$B$1004,B979,$J$5:$J$1004)-SUMIF($B$5:$B$1004,B979,$K$5:$K$1004))</x:f>
      </x:c>
    </x:row>
    <x:row r="980">
      <x:c r="A980" s="98"/>
      <x:c r="B980" s="99"/>
      <x:c r="C980" s="99"/>
      <x:c r="D980" s="99"/>
      <x:c r="E980" s="80" t="str">
        <x:f>IFERROR(VLOOKUP(D980,'DAFTAR AKUN'!$A$5:$H$100,2,FALSE),"")</x:f>
      </x:c>
      <x:c r="F980" s="99"/>
      <x:c r="G980" s="99"/>
      <x:c r="H980" s="99"/>
      <x:c r="I980" s="99"/>
      <x:c r="J980" s="100"/>
      <x:c r="K980" s="100"/>
      <x:c r="L980" s="99" t="str">
        <x:f>IFERROR(VLOOKUP(D980,'DAFTAR AKUN'!$A$5:$H$100,6,FALSE),"")</x:f>
      </x:c>
      <x:c r="M980" s="99"/>
      <x:c r="N980" s="99"/>
      <x:c r="O980" s="99"/>
      <x:c r="P980" s="99"/>
      <x:c r="Q980" s="101" t="str">
        <x:f>IF(B980="","",SUMIF($B$5:$B$1004,B980,$J$5:$J$1004)-SUMIF($B$5:$B$1004,B980,$K$5:$K$1004))</x:f>
      </x:c>
    </x:row>
    <x:row r="981">
      <x:c r="A981" s="98"/>
      <x:c r="B981" s="99"/>
      <x:c r="C981" s="99"/>
      <x:c r="D981" s="99"/>
      <x:c r="E981" s="80" t="str">
        <x:f>IFERROR(VLOOKUP(D981,'DAFTAR AKUN'!$A$5:$H$100,2,FALSE),"")</x:f>
      </x:c>
      <x:c r="F981" s="99"/>
      <x:c r="G981" s="99"/>
      <x:c r="H981" s="99"/>
      <x:c r="I981" s="99"/>
      <x:c r="J981" s="100"/>
      <x:c r="K981" s="100"/>
      <x:c r="L981" s="99" t="str">
        <x:f>IFERROR(VLOOKUP(D981,'DAFTAR AKUN'!$A$5:$H$100,6,FALSE),"")</x:f>
      </x:c>
      <x:c r="M981" s="99"/>
      <x:c r="N981" s="99"/>
      <x:c r="O981" s="99"/>
      <x:c r="P981" s="99"/>
      <x:c r="Q981" s="101" t="str">
        <x:f>IF(B981="","",SUMIF($B$5:$B$1004,B981,$J$5:$J$1004)-SUMIF($B$5:$B$1004,B981,$K$5:$K$1004))</x:f>
      </x:c>
    </x:row>
    <x:row r="982">
      <x:c r="A982" s="98"/>
      <x:c r="B982" s="99"/>
      <x:c r="C982" s="99"/>
      <x:c r="D982" s="99"/>
      <x:c r="E982" s="80" t="str">
        <x:f>IFERROR(VLOOKUP(D982,'DAFTAR AKUN'!$A$5:$H$100,2,FALSE),"")</x:f>
      </x:c>
      <x:c r="F982" s="99"/>
      <x:c r="G982" s="99"/>
      <x:c r="H982" s="99"/>
      <x:c r="I982" s="99"/>
      <x:c r="J982" s="100"/>
      <x:c r="K982" s="100"/>
      <x:c r="L982" s="99" t="str">
        <x:f>IFERROR(VLOOKUP(D982,'DAFTAR AKUN'!$A$5:$H$100,6,FALSE),"")</x:f>
      </x:c>
      <x:c r="M982" s="99"/>
      <x:c r="N982" s="99"/>
      <x:c r="O982" s="99"/>
      <x:c r="P982" s="99"/>
      <x:c r="Q982" s="101" t="str">
        <x:f>IF(B982="","",SUMIF($B$5:$B$1004,B982,$J$5:$J$1004)-SUMIF($B$5:$B$1004,B982,$K$5:$K$1004))</x:f>
      </x:c>
    </x:row>
    <x:row r="983">
      <x:c r="A983" s="98"/>
      <x:c r="B983" s="99"/>
      <x:c r="C983" s="99"/>
      <x:c r="D983" s="99"/>
      <x:c r="E983" s="80" t="str">
        <x:f>IFERROR(VLOOKUP(D983,'DAFTAR AKUN'!$A$5:$H$100,2,FALSE),"")</x:f>
      </x:c>
      <x:c r="F983" s="99"/>
      <x:c r="G983" s="99"/>
      <x:c r="H983" s="99"/>
      <x:c r="I983" s="99"/>
      <x:c r="J983" s="100"/>
      <x:c r="K983" s="100"/>
      <x:c r="L983" s="99" t="str">
        <x:f>IFERROR(VLOOKUP(D983,'DAFTAR AKUN'!$A$5:$H$100,6,FALSE),"")</x:f>
      </x:c>
      <x:c r="M983" s="99"/>
      <x:c r="N983" s="99"/>
      <x:c r="O983" s="99"/>
      <x:c r="P983" s="99"/>
      <x:c r="Q983" s="101" t="str">
        <x:f>IF(B983="","",SUMIF($B$5:$B$1004,B983,$J$5:$J$1004)-SUMIF($B$5:$B$1004,B983,$K$5:$K$1004))</x:f>
      </x:c>
    </x:row>
    <x:row r="984">
      <x:c r="A984" s="98"/>
      <x:c r="B984" s="99"/>
      <x:c r="C984" s="99"/>
      <x:c r="D984" s="99"/>
      <x:c r="E984" s="80" t="str">
        <x:f>IFERROR(VLOOKUP(D984,'DAFTAR AKUN'!$A$5:$H$100,2,FALSE),"")</x:f>
      </x:c>
      <x:c r="F984" s="99"/>
      <x:c r="G984" s="99"/>
      <x:c r="H984" s="99"/>
      <x:c r="I984" s="99"/>
      <x:c r="J984" s="100"/>
      <x:c r="K984" s="100"/>
      <x:c r="L984" s="99" t="str">
        <x:f>IFERROR(VLOOKUP(D984,'DAFTAR AKUN'!$A$5:$H$100,6,FALSE),"")</x:f>
      </x:c>
      <x:c r="M984" s="99"/>
      <x:c r="N984" s="99"/>
      <x:c r="O984" s="99"/>
      <x:c r="P984" s="99"/>
      <x:c r="Q984" s="101" t="str">
        <x:f>IF(B984="","",SUMIF($B$5:$B$1004,B984,$J$5:$J$1004)-SUMIF($B$5:$B$1004,B984,$K$5:$K$1004))</x:f>
      </x:c>
    </x:row>
    <x:row r="985">
      <x:c r="A985" s="98"/>
      <x:c r="B985" s="99"/>
      <x:c r="C985" s="99"/>
      <x:c r="D985" s="99"/>
      <x:c r="E985" s="80" t="str">
        <x:f>IFERROR(VLOOKUP(D985,'DAFTAR AKUN'!$A$5:$H$100,2,FALSE),"")</x:f>
      </x:c>
      <x:c r="F985" s="99"/>
      <x:c r="G985" s="99"/>
      <x:c r="H985" s="99"/>
      <x:c r="I985" s="99"/>
      <x:c r="J985" s="100"/>
      <x:c r="K985" s="100"/>
      <x:c r="L985" s="99" t="str">
        <x:f>IFERROR(VLOOKUP(D985,'DAFTAR AKUN'!$A$5:$H$100,6,FALSE),"")</x:f>
      </x:c>
      <x:c r="M985" s="99"/>
      <x:c r="N985" s="99"/>
      <x:c r="O985" s="99"/>
      <x:c r="P985" s="99"/>
      <x:c r="Q985" s="101" t="str">
        <x:f>IF(B985="","",SUMIF($B$5:$B$1004,B985,$J$5:$J$1004)-SUMIF($B$5:$B$1004,B985,$K$5:$K$1004))</x:f>
      </x:c>
    </x:row>
    <x:row r="986">
      <x:c r="A986" s="98"/>
      <x:c r="B986" s="99"/>
      <x:c r="C986" s="99"/>
      <x:c r="D986" s="99"/>
      <x:c r="E986" s="80" t="str">
        <x:f>IFERROR(VLOOKUP(D986,'DAFTAR AKUN'!$A$5:$H$100,2,FALSE),"")</x:f>
      </x:c>
      <x:c r="F986" s="99"/>
      <x:c r="G986" s="99"/>
      <x:c r="H986" s="99"/>
      <x:c r="I986" s="99"/>
      <x:c r="J986" s="100"/>
      <x:c r="K986" s="100"/>
      <x:c r="L986" s="99" t="str">
        <x:f>IFERROR(VLOOKUP(D986,'DAFTAR AKUN'!$A$5:$H$100,6,FALSE),"")</x:f>
      </x:c>
      <x:c r="M986" s="99"/>
      <x:c r="N986" s="99"/>
      <x:c r="O986" s="99"/>
      <x:c r="P986" s="99"/>
      <x:c r="Q986" s="101" t="str">
        <x:f>IF(B986="","",SUMIF($B$5:$B$1004,B986,$J$5:$J$1004)-SUMIF($B$5:$B$1004,B986,$K$5:$K$1004))</x:f>
      </x:c>
    </x:row>
    <x:row r="987">
      <x:c r="A987" s="98"/>
      <x:c r="B987" s="99"/>
      <x:c r="C987" s="99"/>
      <x:c r="D987" s="99"/>
      <x:c r="E987" s="80" t="str">
        <x:f>IFERROR(VLOOKUP(D987,'DAFTAR AKUN'!$A$5:$H$100,2,FALSE),"")</x:f>
      </x:c>
      <x:c r="F987" s="99"/>
      <x:c r="G987" s="99"/>
      <x:c r="H987" s="99"/>
      <x:c r="I987" s="99"/>
      <x:c r="J987" s="100"/>
      <x:c r="K987" s="100"/>
      <x:c r="L987" s="99" t="str">
        <x:f>IFERROR(VLOOKUP(D987,'DAFTAR AKUN'!$A$5:$H$100,6,FALSE),"")</x:f>
      </x:c>
      <x:c r="M987" s="99"/>
      <x:c r="N987" s="99"/>
      <x:c r="O987" s="99"/>
      <x:c r="P987" s="99"/>
      <x:c r="Q987" s="101" t="str">
        <x:f>IF(B987="","",SUMIF($B$5:$B$1004,B987,$J$5:$J$1004)-SUMIF($B$5:$B$1004,B987,$K$5:$K$1004))</x:f>
      </x:c>
    </x:row>
    <x:row r="988">
      <x:c r="A988" s="98"/>
      <x:c r="B988" s="99"/>
      <x:c r="C988" s="99"/>
      <x:c r="D988" s="99"/>
      <x:c r="E988" s="80" t="str">
        <x:f>IFERROR(VLOOKUP(D988,'DAFTAR AKUN'!$A$5:$H$100,2,FALSE),"")</x:f>
      </x:c>
      <x:c r="F988" s="99"/>
      <x:c r="G988" s="99"/>
      <x:c r="H988" s="99"/>
      <x:c r="I988" s="99"/>
      <x:c r="J988" s="100"/>
      <x:c r="K988" s="100"/>
      <x:c r="L988" s="99" t="str">
        <x:f>IFERROR(VLOOKUP(D988,'DAFTAR AKUN'!$A$5:$H$100,6,FALSE),"")</x:f>
      </x:c>
      <x:c r="M988" s="99"/>
      <x:c r="N988" s="99"/>
      <x:c r="O988" s="99"/>
      <x:c r="P988" s="99"/>
      <x:c r="Q988" s="101" t="str">
        <x:f>IF(B988="","",SUMIF($B$5:$B$1004,B988,$J$5:$J$1004)-SUMIF($B$5:$B$1004,B988,$K$5:$K$1004))</x:f>
      </x:c>
    </x:row>
    <x:row r="989">
      <x:c r="A989" s="98"/>
      <x:c r="B989" s="99"/>
      <x:c r="C989" s="99"/>
      <x:c r="D989" s="99"/>
      <x:c r="E989" s="80" t="str">
        <x:f>IFERROR(VLOOKUP(D989,'DAFTAR AKUN'!$A$5:$H$100,2,FALSE),"")</x:f>
      </x:c>
      <x:c r="F989" s="99"/>
      <x:c r="G989" s="99"/>
      <x:c r="H989" s="99"/>
      <x:c r="I989" s="99"/>
      <x:c r="J989" s="100"/>
      <x:c r="K989" s="100"/>
      <x:c r="L989" s="99" t="str">
        <x:f>IFERROR(VLOOKUP(D989,'DAFTAR AKUN'!$A$5:$H$100,6,FALSE),"")</x:f>
      </x:c>
      <x:c r="M989" s="99"/>
      <x:c r="N989" s="99"/>
      <x:c r="O989" s="99"/>
      <x:c r="P989" s="99"/>
      <x:c r="Q989" s="101" t="str">
        <x:f>IF(B989="","",SUMIF($B$5:$B$1004,B989,$J$5:$J$1004)-SUMIF($B$5:$B$1004,B989,$K$5:$K$1004))</x:f>
      </x:c>
    </x:row>
    <x:row r="990">
      <x:c r="A990" s="98"/>
      <x:c r="B990" s="99"/>
      <x:c r="C990" s="99"/>
      <x:c r="D990" s="99"/>
      <x:c r="E990" s="80" t="str">
        <x:f>IFERROR(VLOOKUP(D990,'DAFTAR AKUN'!$A$5:$H$100,2,FALSE),"")</x:f>
      </x:c>
      <x:c r="F990" s="99"/>
      <x:c r="G990" s="99"/>
      <x:c r="H990" s="99"/>
      <x:c r="I990" s="99"/>
      <x:c r="J990" s="100"/>
      <x:c r="K990" s="100"/>
      <x:c r="L990" s="99" t="str">
        <x:f>IFERROR(VLOOKUP(D990,'DAFTAR AKUN'!$A$5:$H$100,6,FALSE),"")</x:f>
      </x:c>
      <x:c r="M990" s="99"/>
      <x:c r="N990" s="99"/>
      <x:c r="O990" s="99"/>
      <x:c r="P990" s="99"/>
      <x:c r="Q990" s="101" t="str">
        <x:f>IF(B990="","",SUMIF($B$5:$B$1004,B990,$J$5:$J$1004)-SUMIF($B$5:$B$1004,B990,$K$5:$K$1004))</x:f>
      </x:c>
    </x:row>
    <x:row r="991">
      <x:c r="A991" s="98"/>
      <x:c r="B991" s="99"/>
      <x:c r="C991" s="99"/>
      <x:c r="D991" s="99"/>
      <x:c r="E991" s="80" t="str">
        <x:f>IFERROR(VLOOKUP(D991,'DAFTAR AKUN'!$A$5:$H$100,2,FALSE),"")</x:f>
      </x:c>
      <x:c r="F991" s="99"/>
      <x:c r="G991" s="99"/>
      <x:c r="H991" s="99"/>
      <x:c r="I991" s="99"/>
      <x:c r="J991" s="100"/>
      <x:c r="K991" s="100"/>
      <x:c r="L991" s="99" t="str">
        <x:f>IFERROR(VLOOKUP(D991,'DAFTAR AKUN'!$A$5:$H$100,6,FALSE),"")</x:f>
      </x:c>
      <x:c r="M991" s="99"/>
      <x:c r="N991" s="99"/>
      <x:c r="O991" s="99"/>
      <x:c r="P991" s="99"/>
      <x:c r="Q991" s="101" t="str">
        <x:f>IF(B991="","",SUMIF($B$5:$B$1004,B991,$J$5:$J$1004)-SUMIF($B$5:$B$1004,B991,$K$5:$K$1004))</x:f>
      </x:c>
    </x:row>
    <x:row r="992">
      <x:c r="A992" s="98"/>
      <x:c r="B992" s="99"/>
      <x:c r="C992" s="99"/>
      <x:c r="D992" s="99"/>
      <x:c r="E992" s="80" t="str">
        <x:f>IFERROR(VLOOKUP(D992,'DAFTAR AKUN'!$A$5:$H$100,2,FALSE),"")</x:f>
      </x:c>
      <x:c r="F992" s="99"/>
      <x:c r="G992" s="99"/>
      <x:c r="H992" s="99"/>
      <x:c r="I992" s="99"/>
      <x:c r="J992" s="100"/>
      <x:c r="K992" s="100"/>
      <x:c r="L992" s="99" t="str">
        <x:f>IFERROR(VLOOKUP(D992,'DAFTAR AKUN'!$A$5:$H$100,6,FALSE),"")</x:f>
      </x:c>
      <x:c r="M992" s="99"/>
      <x:c r="N992" s="99"/>
      <x:c r="O992" s="99"/>
      <x:c r="P992" s="99"/>
      <x:c r="Q992" s="101" t="str">
        <x:f>IF(B992="","",SUMIF($B$5:$B$1004,B992,$J$5:$J$1004)-SUMIF($B$5:$B$1004,B992,$K$5:$K$1004))</x:f>
      </x:c>
    </x:row>
    <x:row r="993">
      <x:c r="A993" s="98"/>
      <x:c r="B993" s="99"/>
      <x:c r="C993" s="99"/>
      <x:c r="D993" s="99"/>
      <x:c r="E993" s="80" t="str">
        <x:f>IFERROR(VLOOKUP(D993,'DAFTAR AKUN'!$A$5:$H$100,2,FALSE),"")</x:f>
      </x:c>
      <x:c r="F993" s="99"/>
      <x:c r="G993" s="99"/>
      <x:c r="H993" s="99"/>
      <x:c r="I993" s="99"/>
      <x:c r="J993" s="100"/>
      <x:c r="K993" s="100"/>
      <x:c r="L993" s="99" t="str">
        <x:f>IFERROR(VLOOKUP(D993,'DAFTAR AKUN'!$A$5:$H$100,6,FALSE),"")</x:f>
      </x:c>
      <x:c r="M993" s="99"/>
      <x:c r="N993" s="99"/>
      <x:c r="O993" s="99"/>
      <x:c r="P993" s="99"/>
      <x:c r="Q993" s="101" t="str">
        <x:f>IF(B993="","",SUMIF($B$5:$B$1004,B993,$J$5:$J$1004)-SUMIF($B$5:$B$1004,B993,$K$5:$K$1004))</x:f>
      </x:c>
    </x:row>
    <x:row r="994">
      <x:c r="A994" s="98"/>
      <x:c r="B994" s="99"/>
      <x:c r="C994" s="99"/>
      <x:c r="D994" s="99"/>
      <x:c r="E994" s="80" t="str">
        <x:f>IFERROR(VLOOKUP(D994,'DAFTAR AKUN'!$A$5:$H$100,2,FALSE),"")</x:f>
      </x:c>
      <x:c r="F994" s="99"/>
      <x:c r="G994" s="99"/>
      <x:c r="H994" s="99"/>
      <x:c r="I994" s="99"/>
      <x:c r="J994" s="100"/>
      <x:c r="K994" s="100"/>
      <x:c r="L994" s="99" t="str">
        <x:f>IFERROR(VLOOKUP(D994,'DAFTAR AKUN'!$A$5:$H$100,6,FALSE),"")</x:f>
      </x:c>
      <x:c r="M994" s="99"/>
      <x:c r="N994" s="99"/>
      <x:c r="O994" s="99"/>
      <x:c r="P994" s="99"/>
      <x:c r="Q994" s="101" t="str">
        <x:f>IF(B994="","",SUMIF($B$5:$B$1004,B994,$J$5:$J$1004)-SUMIF($B$5:$B$1004,B994,$K$5:$K$1004))</x:f>
      </x:c>
    </x:row>
    <x:row r="995">
      <x:c r="A995" s="98"/>
      <x:c r="B995" s="99"/>
      <x:c r="C995" s="99"/>
      <x:c r="D995" s="99"/>
      <x:c r="E995" s="80" t="str">
        <x:f>IFERROR(VLOOKUP(D995,'DAFTAR AKUN'!$A$5:$H$100,2,FALSE),"")</x:f>
      </x:c>
      <x:c r="F995" s="99"/>
      <x:c r="G995" s="99"/>
      <x:c r="H995" s="99"/>
      <x:c r="I995" s="99"/>
      <x:c r="J995" s="100"/>
      <x:c r="K995" s="100"/>
      <x:c r="L995" s="99" t="str">
        <x:f>IFERROR(VLOOKUP(D995,'DAFTAR AKUN'!$A$5:$H$100,6,FALSE),"")</x:f>
      </x:c>
      <x:c r="M995" s="99"/>
      <x:c r="N995" s="99"/>
      <x:c r="O995" s="99"/>
      <x:c r="P995" s="99"/>
      <x:c r="Q995" s="101" t="str">
        <x:f>IF(B995="","",SUMIF($B$5:$B$1004,B995,$J$5:$J$1004)-SUMIF($B$5:$B$1004,B995,$K$5:$K$1004))</x:f>
      </x:c>
    </x:row>
    <x:row r="996">
      <x:c r="A996" s="98"/>
      <x:c r="B996" s="99"/>
      <x:c r="C996" s="99"/>
      <x:c r="D996" s="99"/>
      <x:c r="E996" s="80" t="str">
        <x:f>IFERROR(VLOOKUP(D996,'DAFTAR AKUN'!$A$5:$H$100,2,FALSE),"")</x:f>
      </x:c>
      <x:c r="F996" s="99"/>
      <x:c r="G996" s="99"/>
      <x:c r="H996" s="99"/>
      <x:c r="I996" s="99"/>
      <x:c r="J996" s="100"/>
      <x:c r="K996" s="100"/>
      <x:c r="L996" s="99" t="str">
        <x:f>IFERROR(VLOOKUP(D996,'DAFTAR AKUN'!$A$5:$H$100,6,FALSE),"")</x:f>
      </x:c>
      <x:c r="M996" s="99"/>
      <x:c r="N996" s="99"/>
      <x:c r="O996" s="99"/>
      <x:c r="P996" s="99"/>
      <x:c r="Q996" s="101" t="str">
        <x:f>IF(B996="","",SUMIF($B$5:$B$1004,B996,$J$5:$J$1004)-SUMIF($B$5:$B$1004,B996,$K$5:$K$1004))</x:f>
      </x:c>
    </x:row>
    <x:row r="997">
      <x:c r="A997" s="98"/>
      <x:c r="B997" s="99"/>
      <x:c r="C997" s="99"/>
      <x:c r="D997" s="99"/>
      <x:c r="E997" s="80" t="str">
        <x:f>IFERROR(VLOOKUP(D997,'DAFTAR AKUN'!$A$5:$H$100,2,FALSE),"")</x:f>
      </x:c>
      <x:c r="F997" s="99"/>
      <x:c r="G997" s="99"/>
      <x:c r="H997" s="99"/>
      <x:c r="I997" s="99"/>
      <x:c r="J997" s="100"/>
      <x:c r="K997" s="100"/>
      <x:c r="L997" s="99" t="str">
        <x:f>IFERROR(VLOOKUP(D997,'DAFTAR AKUN'!$A$5:$H$100,6,FALSE),"")</x:f>
      </x:c>
      <x:c r="M997" s="99"/>
      <x:c r="N997" s="99"/>
      <x:c r="O997" s="99"/>
      <x:c r="P997" s="99"/>
      <x:c r="Q997" s="101" t="str">
        <x:f>IF(B997="","",SUMIF($B$5:$B$1004,B997,$J$5:$J$1004)-SUMIF($B$5:$B$1004,B997,$K$5:$K$1004))</x:f>
      </x:c>
    </x:row>
    <x:row r="998">
      <x:c r="A998" s="98"/>
      <x:c r="B998" s="99"/>
      <x:c r="C998" s="99"/>
      <x:c r="D998" s="99"/>
      <x:c r="E998" s="80" t="str">
        <x:f>IFERROR(VLOOKUP(D998,'DAFTAR AKUN'!$A$5:$H$100,2,FALSE),"")</x:f>
      </x:c>
      <x:c r="F998" s="99"/>
      <x:c r="G998" s="99"/>
      <x:c r="H998" s="99"/>
      <x:c r="I998" s="99"/>
      <x:c r="J998" s="100"/>
      <x:c r="K998" s="100"/>
      <x:c r="L998" s="99" t="str">
        <x:f>IFERROR(VLOOKUP(D998,'DAFTAR AKUN'!$A$5:$H$100,6,FALSE),"")</x:f>
      </x:c>
      <x:c r="M998" s="99"/>
      <x:c r="N998" s="99"/>
      <x:c r="O998" s="99"/>
      <x:c r="P998" s="99"/>
      <x:c r="Q998" s="101" t="str">
        <x:f>IF(B998="","",SUMIF($B$5:$B$1004,B998,$J$5:$J$1004)-SUMIF($B$5:$B$1004,B998,$K$5:$K$1004))</x:f>
      </x:c>
    </x:row>
    <x:row r="999">
      <x:c r="A999" s="98"/>
      <x:c r="B999" s="99"/>
      <x:c r="C999" s="99"/>
      <x:c r="D999" s="99"/>
      <x:c r="E999" s="80" t="str">
        <x:f>IFERROR(VLOOKUP(D999,'DAFTAR AKUN'!$A$5:$H$100,2,FALSE),"")</x:f>
      </x:c>
      <x:c r="F999" s="99"/>
      <x:c r="G999" s="99"/>
      <x:c r="H999" s="99"/>
      <x:c r="I999" s="99"/>
      <x:c r="J999" s="100"/>
      <x:c r="K999" s="100"/>
      <x:c r="L999" s="99" t="str">
        <x:f>IFERROR(VLOOKUP(D999,'DAFTAR AKUN'!$A$5:$H$100,6,FALSE),"")</x:f>
      </x:c>
      <x:c r="M999" s="99"/>
      <x:c r="N999" s="99"/>
      <x:c r="O999" s="99"/>
      <x:c r="P999" s="99"/>
      <x:c r="Q999" s="101" t="str">
        <x:f>IF(B999="","",SUMIF($B$5:$B$1004,B999,$J$5:$J$1004)-SUMIF($B$5:$B$1004,B999,$K$5:$K$1004))</x:f>
      </x:c>
    </x:row>
    <x:row r="1000">
      <x:c r="A1000" s="98"/>
      <x:c r="B1000" s="99"/>
      <x:c r="C1000" s="99"/>
      <x:c r="D1000" s="99"/>
      <x:c r="E1000" s="80" t="str">
        <x:f>IFERROR(VLOOKUP(D1000,'DAFTAR AKUN'!$A$5:$H$100,2,FALSE),"")</x:f>
      </x:c>
      <x:c r="F1000" s="99"/>
      <x:c r="G1000" s="99"/>
      <x:c r="H1000" s="99"/>
      <x:c r="I1000" s="99"/>
      <x:c r="J1000" s="100"/>
      <x:c r="K1000" s="100"/>
      <x:c r="L1000" s="99" t="str">
        <x:f>IFERROR(VLOOKUP(D1000,'DAFTAR AKUN'!$A$5:$H$100,6,FALSE),"")</x:f>
      </x:c>
      <x:c r="M1000" s="99"/>
      <x:c r="N1000" s="99"/>
      <x:c r="O1000" s="99"/>
      <x:c r="P1000" s="99"/>
      <x:c r="Q1000" s="101" t="str">
        <x:f>IF(B1000="","",SUMIF($B$5:$B$1004,B1000,$J$5:$J$1004)-SUMIF($B$5:$B$1004,B1000,$K$5:$K$1004))</x:f>
      </x:c>
    </x:row>
    <x:row r="1001">
      <x:c r="A1001" s="98"/>
      <x:c r="B1001" s="99"/>
      <x:c r="C1001" s="99"/>
      <x:c r="D1001" s="99"/>
      <x:c r="E1001" s="80" t="str">
        <x:f>IFERROR(VLOOKUP(D1001,'DAFTAR AKUN'!$A$5:$H$100,2,FALSE),"")</x:f>
      </x:c>
      <x:c r="F1001" s="99"/>
      <x:c r="G1001" s="99"/>
      <x:c r="H1001" s="99"/>
      <x:c r="I1001" s="99"/>
      <x:c r="J1001" s="100"/>
      <x:c r="K1001" s="100"/>
      <x:c r="L1001" s="99" t="str">
        <x:f>IFERROR(VLOOKUP(D1001,'DAFTAR AKUN'!$A$5:$H$100,6,FALSE),"")</x:f>
      </x:c>
      <x:c r="M1001" s="99"/>
      <x:c r="N1001" s="99"/>
      <x:c r="O1001" s="99"/>
      <x:c r="P1001" s="99"/>
      <x:c r="Q1001" s="101" t="str">
        <x:f>IF(B1001="","",SUMIF($B$5:$B$1004,B1001,$J$5:$J$1004)-SUMIF($B$5:$B$1004,B1001,$K$5:$K$1004))</x:f>
      </x:c>
    </x:row>
    <x:row r="1002">
      <x:c r="A1002" s="98"/>
      <x:c r="B1002" s="99"/>
      <x:c r="C1002" s="99"/>
      <x:c r="D1002" s="99"/>
      <x:c r="E1002" s="80" t="str">
        <x:f>IFERROR(VLOOKUP(D1002,'DAFTAR AKUN'!$A$5:$H$100,2,FALSE),"")</x:f>
      </x:c>
      <x:c r="F1002" s="99"/>
      <x:c r="G1002" s="99"/>
      <x:c r="H1002" s="99"/>
      <x:c r="I1002" s="99"/>
      <x:c r="J1002" s="100"/>
      <x:c r="K1002" s="100"/>
      <x:c r="L1002" s="99" t="str">
        <x:f>IFERROR(VLOOKUP(D1002,'DAFTAR AKUN'!$A$5:$H$100,6,FALSE),"")</x:f>
      </x:c>
      <x:c r="M1002" s="99"/>
      <x:c r="N1002" s="99"/>
      <x:c r="O1002" s="99"/>
      <x:c r="P1002" s="99"/>
      <x:c r="Q1002" s="101" t="str">
        <x:f>IF(B1002="","",SUMIF($B$5:$B$1004,B1002,$J$5:$J$1004)-SUMIF($B$5:$B$1004,B1002,$K$5:$K$1004))</x:f>
      </x:c>
    </x:row>
    <x:row r="1003">
      <x:c r="A1003" s="98"/>
      <x:c r="B1003" s="99"/>
      <x:c r="C1003" s="99"/>
      <x:c r="D1003" s="99"/>
      <x:c r="E1003" s="80" t="str">
        <x:f>IFERROR(VLOOKUP(D1003,'DAFTAR AKUN'!$A$5:$H$100,2,FALSE),"")</x:f>
      </x:c>
      <x:c r="F1003" s="99"/>
      <x:c r="G1003" s="99"/>
      <x:c r="H1003" s="99"/>
      <x:c r="I1003" s="99"/>
      <x:c r="J1003" s="100"/>
      <x:c r="K1003" s="100"/>
      <x:c r="L1003" s="99" t="str">
        <x:f>IFERROR(VLOOKUP(D1003,'DAFTAR AKUN'!$A$5:$H$100,6,FALSE),"")</x:f>
      </x:c>
      <x:c r="M1003" s="99"/>
      <x:c r="N1003" s="99"/>
      <x:c r="O1003" s="99"/>
      <x:c r="P1003" s="99"/>
      <x:c r="Q1003" s="101" t="str">
        <x:f>IF(B1003="","",SUMIF($B$5:$B$1004,B1003,$J$5:$J$1004)-SUMIF($B$5:$B$1004,B1003,$K$5:$K$1004))</x:f>
      </x:c>
    </x:row>
    <x:row r="1004">
      <x:c r="A1004" s="98"/>
      <x:c r="B1004" s="99"/>
      <x:c r="C1004" s="99"/>
      <x:c r="D1004" s="99"/>
      <x:c r="E1004" s="80" t="str">
        <x:f>IFERROR(VLOOKUP(D1004,'DAFTAR AKUN'!$A$5:$H$100,2,FALSE),"")</x:f>
      </x:c>
      <x:c r="F1004" s="99"/>
      <x:c r="G1004" s="99"/>
      <x:c r="H1004" s="99"/>
      <x:c r="I1004" s="99"/>
      <x:c r="J1004" s="100"/>
      <x:c r="K1004" s="100"/>
      <x:c r="L1004" s="99" t="str">
        <x:f>IFERROR(VLOOKUP(D1004,'DAFTAR AKUN'!$A$5:$H$100,6,FALSE),"")</x:f>
      </x:c>
      <x:c r="M1004" s="99"/>
      <x:c r="N1004" s="99"/>
      <x:c r="O1004" s="99"/>
      <x:c r="P1004" s="99"/>
      <x:c r="Q1004" s="101" t="str">
        <x:f>IF(B1004="","",SUMIF($B$5:$B$1004,B1004,$J$5:$J$1004)-SUMIF($B$5:$B$1004,B1004,$K$5:$K$1004))</x:f>
      </x:c>
    </x:row>
  </x:sheetData>
  <x:mergeCells>
    <x:mergeCell ref="A1:Q1"/>
    <x:mergeCell ref="A2:L2"/>
    <x:mergeCell ref="A1:L1"/>
    <x:mergeCell ref="A89:I89"/>
  </x:mergeCells>
  <x:conditionalFormatting sqref="Q5:Q1004">
    <x:cfRule type="cellIs" dxfId="0" priority="1" operator="notEqual">
      <x:formula>0</x:formula>
    </x:cfRule>
  </x:conditionalFormatting>
  <x:dataValidations count="5">
    <x:dataValidation type="list" sqref="D5:D1004">
      <x:formula1>'DAFTAR AKUN'!$A$5:$A$36</x:formula1>
    </x:dataValidation>
    <x:dataValidation type="list" sqref="F5:F1004">
      <x:formula1>'MASTER PROGRAM'!$A$5:$A$12</x:formula1>
    </x:dataValidation>
    <x:dataValidation type="list" sqref="G5:G1004">
      <x:formula1>"Tanpa Pembatasan,Dengan Pembatasan"</x:formula1>
    </x:dataValidation>
    <x:dataValidation type="list" sqref="M5:M1004">
      <x:formula1>"Belum,Sesuai,Selisih"</x:formula1>
    </x:dataValidation>
    <x:dataValidation type="list" sqref="P5:P1004">
      <x:formula1>"Draft,Diperiksa,Disetujui"</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6" hidden="0" customWidth="1"/>
    <x:col min="2" max="2" width="30" hidden="0" customWidth="1"/>
    <x:col min="3" max="3" width="19" hidden="0" customWidth="1"/>
    <x:col min="4" max="4" width="38" hidden="0" customWidth="1"/>
    <x:col min="5" max="5" width="18" hidden="0" customWidth="1"/>
    <x:col min="6" max="6" width="36" hidden="0" customWidth="1"/>
    <x:col min="7" max="7" width="38" hidden="0" customWidth="1"/>
    <x:col min="8" max="8" width="18" hidden="0" customWidth="1"/>
    <x:col min="9" max="9" width="24" hidden="0" customWidth="1"/>
    <x:col min="10" max="10" width="30" hidden="0" customWidth="1"/>
  </x:cols>
  <x:sheetData>
    <x:row r="1" ht="30" customHeight="1">
      <x:c r="A1" s="78" t="str">
        <x:v>PEMETAAN LAPORAN KAS 2025</x:v>
      </x:c>
      <x:c r="B1" s="78"/>
      <x:c r="C1" s="78"/>
      <x:c r="D1" s="78"/>
      <x:c r="E1" s="78"/>
      <x:c r="F1" s="78"/>
      <x:c r="G1" s="78"/>
      <x:c r="H1" s="78"/>
      <x:c r="I1" s="78"/>
      <x:c r="J1" s="78"/>
      <x:c r="K1" s="80"/>
      <x:c r="L1" s="80"/>
    </x:row>
    <x:row r="2" ht="30" customHeight="1">
      <x:c r="A2" s="79" t="str">
        <x:v>Ringkasan dari PDF sumber. Klasifikasi final wajib diperiksa terhadap bukti dan substansi transaksi.</x:v>
      </x:c>
      <x:c r="B2" s="79"/>
      <x:c r="C2" s="79"/>
      <x:c r="D2" s="79"/>
      <x:c r="E2" s="79"/>
      <x:c r="F2" s="79"/>
      <x:c r="G2" s="79"/>
      <x:c r="H2" s="79"/>
      <x:c r="I2" s="79"/>
      <x:c r="J2" s="79"/>
      <x:c r="K2" s="79"/>
      <x:c r="L2" s="79"/>
    </x:row>
    <x:row r="3">
      <x:c r="A3" s="80"/>
      <x:c r="B3" s="80"/>
      <x:c r="C3" s="80"/>
      <x:c r="D3" s="80"/>
      <x:c r="E3" s="80"/>
      <x:c r="F3" s="80"/>
      <x:c r="G3" s="80"/>
      <x:c r="H3" s="80"/>
      <x:c r="I3" s="80"/>
      <x:c r="J3" s="80"/>
      <x:c r="K3" s="80"/>
      <x:c r="L3" s="80"/>
    </x:row>
    <x:row r="4" ht="28" customHeight="1">
      <x:c r="A4" s="83" t="str">
        <x:v>Jenis</x:v>
      </x:c>
      <x:c r="B4" s="84" t="str">
        <x:v>Kategori Lama</x:v>
      </x:c>
      <x:c r="C4" s="84" t="str">
        <x:v>Total PDF</x:v>
      </x:c>
      <x:c r="D4" s="84" t="str">
        <x:v>Saran Klasifikasi</x:v>
      </x:c>
      <x:c r="E4" s="84" t="str">
        <x:v>Program Awal</x:v>
      </x:c>
      <x:c r="F4" s="84" t="str">
        <x:v>Masalah Utama</x:v>
      </x:c>
      <x:c r="G4" s="84" t="str">
        <x:v>Tindakan Verifikasi</x:v>
      </x:c>
      <x:c r="H4" s="84" t="str">
        <x:v>Status</x:v>
      </x:c>
      <x:c r="I4" s="84" t="str">
        <x:v>Penanggung Jawab</x:v>
      </x:c>
      <x:c r="J4" s="85" t="str">
        <x:v>Catatan</x:v>
      </x:c>
      <x:c r="K4" s="80"/>
      <x:c r="L4" s="80"/>
    </x:row>
    <x:row r="5">
      <x:c r="A5" s="102" t="str">
        <x:v>Pengeluaran</x:v>
      </x:c>
      <x:c r="B5" s="102" t="str">
        <x:v>Bang Zakat</x:v>
      </x:c>
      <x:c r="C5" s="103" t="n">
        <x:v>69535000</x:v>
      </x:c>
      <x:c r="D5" s="102" t="str">
        <x:v>Piutang/pembiayaan pegawai atau beban - tergantung akad</x:v>
      </x:c>
      <x:c r="E5" s="102" t="str">
        <x:v>NONPROGRAM</x:v>
      </x:c>
      <x:c r="F5" s="102" t="str">
        <x:v>Hakikat transaksi belum jelas</x:v>
      </x:c>
      <x:c r="G5" s="102" t="str">
        <x:v>Periksa akad dan jadwal pengembalian</x:v>
      </x:c>
      <x:c r="H5" s="104" t="str">
        <x:v>Belum Ditelaah</x:v>
      </x:c>
      <x:c r="I5" s="104" t="str"/>
      <x:c r="J5" s="104" t="str"/>
      <x:c r="K5" s="80"/>
      <x:c r="L5" s="80"/>
    </x:row>
    <x:row r="6">
      <x:c r="A6" s="102" t="str">
        <x:v>Pengeluaran</x:v>
      </x:c>
      <x:c r="B6" s="102" t="str">
        <x:v>Beasiswa</x:v>
      </x:c>
      <x:c r="C6" s="103" t="n">
        <x:v>3510300</x:v>
      </x:c>
      <x:c r="D6" s="102" t="str">
        <x:v>Beban program/aktivitas sosial</x:v>
      </x:c>
      <x:c r="E6" s="102" t="str">
        <x:v>BERSAMA</x:v>
      </x:c>
      <x:c r="F6" s="102" t="str">
        <x:v>Di luar empat program utama</x:v>
      </x:c>
      <x:c r="G6" s="102" t="str">
        <x:v>Tentukan mandat dan sumber dananya</x:v>
      </x:c>
      <x:c r="H6" s="104" t="str">
        <x:v>Belum Ditelaah</x:v>
      </x:c>
      <x:c r="I6" s="104" t="str"/>
      <x:c r="J6" s="104" t="str"/>
      <x:c r="K6" s="80"/>
      <x:c r="L6" s="80"/>
    </x:row>
    <x:row r="7">
      <x:c r="A7" s="102" t="str">
        <x:v>Pengeluaran</x:v>
      </x:c>
      <x:c r="B7" s="102" t="str">
        <x:v>Ihsanul Masul Guru Ngaji</x:v>
      </x:c>
      <x:c r="C7" s="103" t="n">
        <x:v>491716373</x:v>
      </x:c>
      <x:c r="D7" s="102" t="str">
        <x:v>Beban Peduli Guru Ngaji</x:v>
      </x:c>
      <x:c r="E7" s="102" t="str">
        <x:v>GURU</x:v>
      </x:c>
      <x:c r="F7" s="102" t="str">
        <x:v>Nama penerima perlu daftar nominatif</x:v>
      </x:c>
      <x:c r="G7" s="102" t="str">
        <x:v>Cocokkan daftar KBM/insentif</x:v>
      </x:c>
      <x:c r="H7" s="104" t="str">
        <x:v>Belum Ditelaah</x:v>
      </x:c>
      <x:c r="I7" s="104" t="str"/>
      <x:c r="J7" s="104" t="str"/>
      <x:c r="K7" s="80"/>
      <x:c r="L7" s="80"/>
    </x:row>
    <x:row r="8">
      <x:c r="A8" s="102" t="str">
        <x:v>Pengeluaran</x:v>
      </x:c>
      <x:c r="B8" s="102" t="str">
        <x:v>Ihsanul Masul Pengurus</x:v>
      </x:c>
      <x:c r="C8" s="103" t="n">
        <x:v>433337250</x:v>
      </x:c>
      <x:c r="D8" s="102" t="str">
        <x:v>Beban manajemen atau alokasi program</x:v>
      </x:c>
      <x:c r="E8" s="102" t="str">
        <x:v>MANAJEMEN</x:v>
      </x:c>
      <x:c r="F8" s="102" t="str">
        <x:v>Belum ada dasar alokasi waktu</x:v>
      </x:c>
      <x:c r="G8" s="102" t="str">
        <x:v>Gunakan timesheet/dasar alokasi tertulis</x:v>
      </x:c>
      <x:c r="H8" s="104" t="str">
        <x:v>Belum Ditelaah</x:v>
      </x:c>
      <x:c r="I8" s="104" t="str"/>
      <x:c r="J8" s="104" t="str"/>
      <x:c r="K8" s="80"/>
      <x:c r="L8" s="80"/>
    </x:row>
    <x:row r="9">
      <x:c r="A9" s="102" t="str">
        <x:v>Pengeluaran</x:v>
      </x:c>
      <x:c r="B9" s="102" t="str">
        <x:v>Ihsanul Masul Relawan</x:v>
      </x:c>
      <x:c r="C9" s="103" t="n">
        <x:v>20846900</x:v>
      </x:c>
      <x:c r="D9" s="102" t="str">
        <x:v>Beban program sesuai aktivitas</x:v>
      </x:c>
      <x:c r="E9" s="102" t="str">
        <x:v>BERSAMA</x:v>
      </x:c>
      <x:c r="F9" s="102" t="str">
        <x:v>Program belum ditandai</x:v>
      </x:c>
      <x:c r="G9" s="102" t="str">
        <x:v>Identifikasi kegiatan per transaksi</x:v>
      </x:c>
      <x:c r="H9" s="104" t="str">
        <x:v>Belum Ditelaah</x:v>
      </x:c>
      <x:c r="I9" s="104" t="str"/>
      <x:c r="J9" s="104" t="str"/>
      <x:c r="K9" s="80"/>
      <x:c r="L9" s="80"/>
    </x:row>
    <x:row r="10">
      <x:c r="A10" s="102" t="str">
        <x:v>Pengeluaran</x:v>
      </x:c>
      <x:c r="B10" s="102" t="str">
        <x:v>Kasbon</x:v>
      </x:c>
      <x:c r="C10" s="103" t="n">
        <x:v>240497800</x:v>
      </x:c>
      <x:c r="D10" s="102" t="str">
        <x:v>Piutang Kasbon atau beban insentif</x:v>
      </x:c>
      <x:c r="E10" s="102" t="str">
        <x:v>NONPROGRAM</x:v>
      </x:c>
      <x:c r="F10" s="102" t="str">
        <x:v>Satu istilah memuat dua substansi</x:v>
      </x:c>
      <x:c r="G10" s="102" t="str">
        <x:v>Pisahkan yang wajib kembali dan insentif</x:v>
      </x:c>
      <x:c r="H10" s="104" t="str">
        <x:v>Belum Ditelaah</x:v>
      </x:c>
      <x:c r="I10" s="104" t="str"/>
      <x:c r="J10" s="104" t="str"/>
      <x:c r="K10" s="80"/>
      <x:c r="L10" s="80"/>
    </x:row>
    <x:row r="11">
      <x:c r="A11" s="102" t="str">
        <x:v>Pengeluaran</x:v>
      </x:c>
      <x:c r="B11" s="102" t="str">
        <x:v>Operasional</x:v>
      </x:c>
      <x:c r="C11" s="103" t="n">
        <x:v>796084177</x:v>
      </x:c>
      <x:c r="D11" s="102" t="str">
        <x:v>Beban program/pendukung/aset/transfer</x:v>
      </x:c>
      <x:c r="E11" s="102" t="str">
        <x:v>BERSAMA</x:v>
      </x:c>
      <x:c r="F11" s="102" t="str">
        <x:v>Kategori terlalu luas</x:v>
      </x:c>
      <x:c r="G11" s="102" t="str">
        <x:v>Klasifikasi baris per baris</x:v>
      </x:c>
      <x:c r="H11" s="104" t="str">
        <x:v>Belum Ditelaah</x:v>
      </x:c>
      <x:c r="I11" s="104" t="str"/>
      <x:c r="J11" s="104" t="str"/>
      <x:c r="K11" s="80"/>
      <x:c r="L11" s="80"/>
    </x:row>
    <x:row r="12">
      <x:c r="A12" s="102" t="str">
        <x:v>Pengeluaran</x:v>
      </x:c>
      <x:c r="B12" s="102" t="str">
        <x:v>Santunan Yatim</x:v>
      </x:c>
      <x:c r="C12" s="103" t="n">
        <x:v>13669500</x:v>
      </x:c>
      <x:c r="D12" s="102" t="str">
        <x:v>Beban sosial di luar program utama</x:v>
      </x:c>
      <x:c r="E12" s="102" t="str">
        <x:v>BERSAMA</x:v>
      </x:c>
      <x:c r="F12" s="102" t="str">
        <x:v>Angka total pada ekstraksi perlu cek visual</x:v>
      </x:c>
      <x:c r="G12" s="102" t="str">
        <x:v>Cocokkan daftar dan total sumber</x:v>
      </x:c>
      <x:c r="H12" s="104" t="str">
        <x:v>Belum Ditelaah</x:v>
      </x:c>
      <x:c r="I12" s="104" t="str"/>
      <x:c r="J12" s="104" t="str"/>
      <x:c r="K12" s="80"/>
      <x:c r="L12" s="80"/>
    </x:row>
    <x:row r="13">
      <x:c r="A13" s="102" t="str">
        <x:v>Pengeluaran</x:v>
      </x:c>
      <x:c r="B13" s="102" t="str">
        <x:v>Sarapan Piket</x:v>
      </x:c>
      <x:c r="C13" s="103" t="n">
        <x:v>100000</x:v>
      </x:c>
      <x:c r="D13" s="102" t="str">
        <x:v>Beban manajemen</x:v>
      </x:c>
      <x:c r="E13" s="102" t="str">
        <x:v>MANAJEMEN</x:v>
      </x:c>
      <x:c r="F13" s="102" t="str">
        <x:v>Materialitas kecil tetapi bukti tetap wajib</x:v>
      </x:c>
      <x:c r="G13" s="102" t="str">
        <x:v>Cek kuitansi/otorisasi</x:v>
      </x:c>
      <x:c r="H13" s="104" t="str">
        <x:v>Belum Ditelaah</x:v>
      </x:c>
      <x:c r="I13" s="104" t="str"/>
      <x:c r="J13" s="104" t="str"/>
      <x:c r="K13" s="80"/>
      <x:c r="L13" s="80"/>
    </x:row>
    <x:row r="14">
      <x:c r="A14" s="102" t="str">
        <x:v>Pengeluaran</x:v>
      </x:c>
      <x:c r="B14" s="102" t="str">
        <x:v>Sekretariat</x:v>
      </x:c>
      <x:c r="C14" s="103" t="n">
        <x:v>1252900</x:v>
      </x:c>
      <x:c r="D14" s="102" t="str">
        <x:v>Beban administrasi atau aset</x:v>
      </x:c>
      <x:c r="E14" s="102" t="str">
        <x:v>MANAJEMEN</x:v>
      </x:c>
      <x:c r="F14" s="102" t="str">
        <x:v>Sebagian barang mungkin aset</x:v>
      </x:c>
      <x:c r="G14" s="102" t="str">
        <x:v>Terapkan batas kapitalisasi</x:v>
      </x:c>
      <x:c r="H14" s="104" t="str">
        <x:v>Belum Ditelaah</x:v>
      </x:c>
      <x:c r="I14" s="104" t="str"/>
      <x:c r="J14" s="104" t="str"/>
      <x:c r="K14" s="80"/>
      <x:c r="L14" s="80"/>
    </x:row>
    <x:row r="15">
      <x:c r="A15" s="102" t="str">
        <x:v>Pengeluaran</x:v>
      </x:c>
      <x:c r="B15" s="102" t="str">
        <x:v>Service Motor</x:v>
      </x:c>
      <x:c r="C15" s="103" t="n">
        <x:v>8239600</x:v>
      </x:c>
      <x:c r="D15" s="102" t="str">
        <x:v>Beban transportasi</x:v>
      </x:c>
      <x:c r="E15" s="102" t="str">
        <x:v>MANAJEMEN</x:v>
      </x:c>
      <x:c r="F15" s="102" t="str">
        <x:v>Perlu daftar kendaraan organisasi/pribadi</x:v>
      </x:c>
      <x:c r="G15" s="102" t="str">
        <x:v>Verifikasi kepemilikan dan kebijakan</x:v>
      </x:c>
      <x:c r="H15" s="104" t="str">
        <x:v>Belum Ditelaah</x:v>
      </x:c>
      <x:c r="I15" s="104" t="str"/>
      <x:c r="J15" s="104" t="str"/>
      <x:c r="K15" s="80"/>
      <x:c r="L15" s="80"/>
    </x:row>
    <x:row r="16">
      <x:c r="A16" s="102" t="str">
        <x:v>Pemasukan</x:v>
      </x:c>
      <x:c r="B16" s="102" t="str">
        <x:v>Cicilan Bang Zakat</x:v>
      </x:c>
      <x:c r="C16" s="103" t="n">
        <x:v>650000</x:v>
      </x:c>
      <x:c r="D16" s="102" t="str">
        <x:v>Pelunasan piutang</x:v>
      </x:c>
      <x:c r="E16" s="102" t="str">
        <x:v>NONPROGRAM</x:v>
      </x:c>
      <x:c r="F16" s="102" t="str">
        <x:v>Bukan pendapatan bila pengembalian pinjaman</x:v>
      </x:c>
      <x:c r="G16" s="102" t="str">
        <x:v>Telusuri saldo piutang awal</x:v>
      </x:c>
      <x:c r="H16" s="104" t="str">
        <x:v>Belum Ditelaah</x:v>
      </x:c>
      <x:c r="I16" s="104" t="str"/>
      <x:c r="J16" s="104" t="str"/>
      <x:c r="K16" s="80"/>
      <x:c r="L16" s="80"/>
    </x:row>
    <x:row r="17">
      <x:c r="A17" s="102" t="str">
        <x:v>Pemasukan</x:v>
      </x:c>
      <x:c r="B17" s="102" t="str">
        <x:v>Dana Kas</x:v>
      </x:c>
      <x:c r="C17" s="103" t="n">
        <x:v>2056693100</x:v>
      </x:c>
      <x:c r="D17" s="102" t="str">
        <x:v>Campuran sumbangan, transfer, pengembalian, pinjaman</x:v>
      </x:c>
      <x:c r="E17" s="102" t="str">
        <x:v>NONPROGRAM</x:v>
      </x:c>
      <x:c r="F17" s="102" t="str">
        <x:v>Risiko pendapatan dihitung ganda</x:v>
      </x:c>
      <x:c r="G17" s="102" t="str">
        <x:v>Pecah dan eliminasi transfer internal</x:v>
      </x:c>
      <x:c r="H17" s="104" t="str">
        <x:v>Belum Ditelaah</x:v>
      </x:c>
      <x:c r="I17" s="104" t="str"/>
      <x:c r="J17" s="104" t="str"/>
      <x:c r="K17" s="80"/>
      <x:c r="L17" s="80"/>
    </x:row>
    <x:row r="18">
      <x:c r="A18" s="102" t="str">
        <x:v>Pemasukan</x:v>
      </x:c>
      <x:c r="B18" s="102" t="str">
        <x:v>Donasi Langsung</x:v>
      </x:c>
      <x:c r="C18" s="103" t="n">
        <x:v>1666000</x:v>
      </x:c>
      <x:c r="D18" s="102" t="str">
        <x:v>Sumbangan sesuai pembatasan</x:v>
      </x:c>
      <x:c r="E18" s="102" t="str">
        <x:v>BERSAMA</x:v>
      </x:c>
      <x:c r="F18" s="102" t="str">
        <x:v>Infak dan wakaf tercampur</x:v>
      </x:c>
      <x:c r="G18" s="102" t="str">
        <x:v>Pisahkan amanah donatur</x:v>
      </x:c>
      <x:c r="H18" s="104" t="str">
        <x:v>Belum Ditelaah</x:v>
      </x:c>
      <x:c r="I18" s="104" t="str"/>
      <x:c r="J18" s="104" t="str"/>
      <x:c r="K18" s="80"/>
      <x:c r="L18" s="80"/>
    </x:row>
    <x:row r="19">
      <x:c r="A19" s="102" t="str">
        <x:v>Pemasukan</x:v>
      </x:c>
      <x:c r="B19" s="102" t="str">
        <x:v>Pembayaran Minus IM</x:v>
      </x:c>
      <x:c r="C19" s="103" t="n">
        <x:v>7160200</x:v>
      </x:c>
      <x:c r="D19" s="102" t="str">
        <x:v>Pengembalian piutang/koreksi beban</x:v>
      </x:c>
      <x:c r="E19" s="102" t="str">
        <x:v>NONPROGRAM</x:v>
      </x:c>
      <x:c r="F19" s="102" t="str">
        <x:v>Bukan otomatis pendapatan</x:v>
      </x:c>
      <x:c r="G19" s="102" t="str">
        <x:v>Telusuri transaksi asal</x:v>
      </x:c>
      <x:c r="H19" s="104" t="str">
        <x:v>Belum Ditelaah</x:v>
      </x:c>
      <x:c r="I19" s="104" t="str"/>
      <x:c r="J19" s="104" t="str"/>
      <x:c r="K19" s="80"/>
      <x:c r="L19" s="80"/>
    </x:row>
    <x:row r="20">
      <x:c r="A20" s="80"/>
      <x:c r="B20" s="80"/>
      <x:c r="C20" s="80"/>
      <x:c r="D20" s="80"/>
      <x:c r="E20" s="80"/>
      <x:c r="F20" s="80"/>
      <x:c r="G20" s="80"/>
      <x:c r="H20" s="80"/>
      <x:c r="I20" s="80"/>
      <x:c r="J20" s="80"/>
      <x:c r="K20" s="80"/>
      <x:c r="L20" s="80"/>
    </x:row>
    <x:row r="21">
      <x:c r="A21" s="80"/>
      <x:c r="B21" s="80"/>
      <x:c r="C21" s="80"/>
      <x:c r="D21" s="80"/>
      <x:c r="E21" s="80"/>
      <x:c r="F21" s="80"/>
      <x:c r="G21" s="80"/>
      <x:c r="H21" s="80"/>
      <x:c r="I21" s="80"/>
      <x:c r="J21" s="80"/>
      <x:c r="K21" s="80"/>
      <x:c r="L21" s="80"/>
    </x:row>
    <x:row r="22">
      <x:c r="A22" s="81" t="str">
        <x:v>REKONSILIASI PDF</x:v>
      </x:c>
      <x:c r="B22" s="81" t="str">
        <x:v>Nilai</x:v>
      </x:c>
      <x:c r="C22" s="80"/>
      <x:c r="D22" s="80"/>
      <x:c r="E22" s="80"/>
      <x:c r="F22" s="80"/>
      <x:c r="G22" s="80"/>
      <x:c r="H22" s="80"/>
      <x:c r="I22" s="80"/>
      <x:c r="J22" s="80"/>
      <x:c r="K22" s="80"/>
      <x:c r="L22" s="80"/>
    </x:row>
    <x:row r="23">
      <x:c r="A23" s="80" t="str">
        <x:v>Total Pemasukan</x:v>
      </x:c>
      <x:c r="B23" s="101" t="n">
        <x:v>2066169300</x:v>
      </x:c>
      <x:c r="C23" s="80"/>
      <x:c r="D23" s="80"/>
      <x:c r="E23" s="80"/>
      <x:c r="F23" s="80"/>
      <x:c r="G23" s="80"/>
      <x:c r="H23" s="80"/>
      <x:c r="I23" s="80"/>
      <x:c r="J23" s="80"/>
      <x:c r="K23" s="80"/>
      <x:c r="L23" s="80"/>
    </x:row>
    <x:row r="24">
      <x:c r="A24" s="80" t="str">
        <x:v>Total Pengeluaran</x:v>
      </x:c>
      <x:c r="B24" s="101" t="n">
        <x:v>2078789800</x:v>
      </x:c>
      <x:c r="C24" s="80"/>
      <x:c r="D24" s="80"/>
      <x:c r="E24" s="80"/>
      <x:c r="F24" s="80"/>
      <x:c r="G24" s="80"/>
      <x:c r="H24" s="80"/>
      <x:c r="I24" s="80"/>
      <x:c r="J24" s="80"/>
      <x:c r="K24" s="80"/>
      <x:c r="L24" s="80"/>
    </x:row>
    <x:row r="25">
      <x:c r="A25" s="80" t="str">
        <x:v>Kenaikan/(Penurunan) Kas Sebelum Saldo Awal</x:v>
      </x:c>
      <x:c r="B25" s="101" t="n">
        <x:f>B23-B24</x:f>
        <x:v>-12620500</x:v>
      </x:c>
      <x:c r="C25" s="80"/>
      <x:c r="D25" s="80"/>
      <x:c r="E25" s="80"/>
      <x:c r="F25" s="80"/>
      <x:c r="G25" s="80"/>
      <x:c r="H25" s="80"/>
      <x:c r="I25" s="80"/>
      <x:c r="J25" s="80"/>
      <x:c r="K25" s="80"/>
      <x:c r="L25" s="80"/>
    </x:row>
    <x:row r="26">
      <x:c r="A26" s="80" t="str">
        <x:v>Saldo awal minimum yang diperlukan agar kas akhir tidak negatif</x:v>
      </x:c>
      <x:c r="B26" s="101" t="n">
        <x:f>MAX(0,-B25)</x:f>
        <x:v>12620500</x:v>
      </x:c>
      <x:c r="C26" s="80"/>
      <x:c r="D26" s="80"/>
      <x:c r="E26" s="80"/>
      <x:c r="F26" s="80"/>
      <x:c r="G26" s="80"/>
      <x:c r="H26" s="80"/>
      <x:c r="I26" s="80"/>
      <x:c r="J26" s="80"/>
      <x:c r="K26" s="80"/>
      <x:c r="L26" s="80"/>
    </x:row>
  </x:sheetData>
  <x:mergeCells>
    <x:mergeCell ref="A1:J1"/>
    <x:mergeCell ref="A2:L2"/>
  </x:mergeCells>
  <x:dataValidations count="1">
    <x:dataValidation type="list" sqref="H5:H19">
      <x:formula1>"Belum Ditelaah,Dalam Verifikasi,Selesai"</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48" hidden="0" customWidth="1"/>
    <x:col min="2" max="2" width="24" hidden="0" customWidth="1"/>
    <x:col min="3" max="3" width="24" hidden="0" customWidth="1"/>
    <x:col min="4" max="4" width="24" hidden="0" customWidth="1"/>
    <x:col min="5" max="5" width="12" hidden="0" customWidth="1"/>
    <x:col min="6" max="6" width="12" hidden="0" customWidth="1"/>
    <x:col min="7" max="7" width="12" hidden="0" customWidth="1"/>
    <x:col min="8" max="8" width="12" hidden="0" customWidth="1"/>
  </x:cols>
  <x:sheetData>
    <x:row r="1" ht="30" customHeight="1">
      <x:c r="A1" s="256" t="str">
        <x:v>LAPORAN AKTIVITAS 2025</x:v>
      </x:c>
      <x:c r="B1" s="256"/>
      <x:c r="C1" s="256"/>
      <x:c r="D1" s="256"/>
      <x:c r="E1" s="78"/>
      <x:c r="F1" s="78"/>
      <x:c r="G1" s="78"/>
      <x:c r="H1" s="78"/>
      <x:c r="I1" s="80"/>
      <x:c r="J1" s="80"/>
      <x:c r="K1" s="80"/>
      <x:c r="L1" s="80"/>
    </x:row>
    <x:row r="2" ht="30" customHeight="1">
      <x:c r="A2" s="257" t="str">
        <x:v>Basis akrual agregat. Belanja inventaris diakui sebagai aset, bukan langsung sebagai beban tahun berjalan.</x:v>
      </x:c>
      <x:c r="B2" s="257"/>
      <x:c r="C2" s="257"/>
      <x:c r="D2" s="257"/>
      <x:c r="E2" s="257"/>
      <x:c r="F2" s="257"/>
      <x:c r="G2" s="257"/>
      <x:c r="H2" s="257"/>
      <x:c r="I2" s="257"/>
      <x:c r="J2" s="257"/>
      <x:c r="K2" s="257"/>
      <x:c r="L2" s="257"/>
    </x:row>
    <x:row r="3">
      <x:c r="A3" s="80"/>
      <x:c r="B3" s="80"/>
      <x:c r="C3" s="80"/>
      <x:c r="D3" s="80"/>
      <x:c r="E3" s="80"/>
      <x:c r="F3" s="80"/>
      <x:c r="G3" s="80"/>
      <x:c r="H3" s="80"/>
      <x:c r="I3" s="80"/>
      <x:c r="J3" s="80"/>
      <x:c r="K3" s="80"/>
      <x:c r="L3" s="80"/>
    </x:row>
    <x:row r="4" ht="28" customHeight="1">
      <x:c r="A4" s="258" t="str">
        <x:v>Uraian</x:v>
      </x:c>
      <x:c r="B4" s="259" t="str">
        <x:v>Tanpa Pembatasan</x:v>
      </x:c>
      <x:c r="C4" s="259" t="str">
        <x:v>Dengan Pembatasan</x:v>
      </x:c>
      <x:c r="D4" s="303" t="str">
        <x:v>Total</x:v>
      </x:c>
      <x:c r="E4" s="80"/>
      <x:c r="F4" s="80"/>
      <x:c r="G4" s="80"/>
      <x:c r="H4" s="80"/>
      <x:c r="I4" s="80"/>
      <x:c r="J4" s="80"/>
      <x:c r="K4" s="80"/>
      <x:c r="L4" s="80"/>
    </x:row>
    <x:row r="5">
      <x:c r="A5" s="80" t="str">
        <x:v>Pendapatan sumbangan</x:v>
      </x:c>
      <x:c r="B5" s="101" t="n">
        <x:f>SUMIFS(JURNAL!$K:$K,JURNAL!$D:$D,"4101")-SUMIFS(JURNAL!$J:$J,JURNAL!$D:$D,"4101")</x:f>
        <x:v>2066169300</x:v>
      </x:c>
      <x:c r="C5" s="101" t="n">
        <x:v>0</x:v>
      </x:c>
      <x:c r="D5" s="101" t="n">
        <x:f>B5+C5</x:f>
        <x:v>2066169300</x:v>
      </x:c>
      <x:c r="E5" s="80"/>
      <x:c r="F5" s="80"/>
      <x:c r="G5" s="80"/>
      <x:c r="H5" s="80"/>
      <x:c r="I5" s="80"/>
      <x:c r="J5" s="80"/>
      <x:c r="K5" s="80"/>
      <x:c r="L5" s="80"/>
    </x:row>
    <x:row r="6">
      <x:c r="A6" s="80" t="str">
        <x:v>Pendapatan jasa/lainnya</x:v>
      </x:c>
      <x:c r="B6" s="101" t="n">
        <x:v>0</x:v>
      </x:c>
      <x:c r="C6" s="101" t="n">
        <x:v>0</x:v>
      </x:c>
      <x:c r="D6" s="101" t="n">
        <x:f>B6+C6</x:f>
        <x:v>0</x:v>
      </x:c>
      <x:c r="E6" s="80"/>
      <x:c r="F6" s="80"/>
      <x:c r="G6" s="80"/>
      <x:c r="H6" s="80"/>
      <x:c r="I6" s="80"/>
      <x:c r="J6" s="80"/>
      <x:c r="K6" s="80"/>
      <x:c r="L6" s="80"/>
    </x:row>
    <x:row r="7">
      <x:c r="A7" s="80" t="str">
        <x:v>Pelepasan pembatasan</x:v>
      </x:c>
      <x:c r="B7" s="101" t="n">
        <x:v>0</x:v>
      </x:c>
      <x:c r="C7" s="101" t="n">
        <x:v>0</x:v>
      </x:c>
      <x:c r="D7" s="101" t="n">
        <x:f>B7+C7</x:f>
        <x:v>0</x:v>
      </x:c>
      <x:c r="E7" s="80"/>
      <x:c r="F7" s="80"/>
      <x:c r="G7" s="80"/>
      <x:c r="H7" s="80"/>
      <x:c r="I7" s="80"/>
      <x:c r="J7" s="80"/>
      <x:c r="K7" s="80"/>
      <x:c r="L7" s="80"/>
    </x:row>
    <x:row r="8">
      <x:c r="A8" s="304" t="str">
        <x:v>TOTAL PENDAPATAN</x:v>
      </x:c>
      <x:c r="B8" s="305" t="n">
        <x:f>SUM(B5:B7)</x:f>
        <x:v>2066169300</x:v>
      </x:c>
      <x:c r="C8" s="305" t="n">
        <x:v>0</x:v>
      </x:c>
      <x:c r="D8" s="305" t="n">
        <x:f>B8+C8</x:f>
        <x:v>2066169300</x:v>
      </x:c>
      <x:c r="E8" s="80"/>
      <x:c r="F8" s="80"/>
      <x:c r="G8" s="80"/>
      <x:c r="H8" s="80"/>
      <x:c r="I8" s="80"/>
      <x:c r="J8" s="80"/>
      <x:c r="K8" s="80"/>
      <x:c r="L8" s="80"/>
    </x:row>
    <x:row r="9">
      <x:c r="A9" s="80" t="str"/>
      <x:c r="B9" s="101"/>
      <x:c r="C9" s="101" t="n">
        <x:v>0</x:v>
      </x:c>
      <x:c r="D9" s="101" t="n">
        <x:f>B9+C9</x:f>
        <x:v>0</x:v>
      </x:c>
      <x:c r="E9" s="80"/>
      <x:c r="F9" s="80"/>
      <x:c r="G9" s="80"/>
      <x:c r="H9" s="80"/>
      <x:c r="I9" s="80"/>
      <x:c r="J9" s="80"/>
      <x:c r="K9" s="80"/>
      <x:c r="L9" s="80"/>
    </x:row>
    <x:row r="10">
      <x:c r="A10" s="80" t="str">
        <x:v>Beban Sensus Al-Qur'an</x:v>
      </x:c>
      <x:c r="B10" s="101" t="n">
        <x:f>SUMIFS(JURNAL!$J:$J,JURNAL!$D:$D,"5101")</x:f>
        <x:v>207878980</x:v>
      </x:c>
      <x:c r="C10" s="101" t="n">
        <x:v>0</x:v>
      </x:c>
      <x:c r="D10" s="101" t="n">
        <x:f>B10+C10</x:f>
        <x:v>207878980</x:v>
      </x:c>
      <x:c r="E10" s="80"/>
      <x:c r="F10" s="80"/>
      <x:c r="G10" s="80"/>
      <x:c r="H10" s="80"/>
      <x:c r="I10" s="80"/>
      <x:c r="J10" s="80"/>
      <x:c r="K10" s="80"/>
      <x:c r="L10" s="80"/>
    </x:row>
    <x:row r="11">
      <x:c r="A11" s="80" t="str">
        <x:v>Beban Wakaf Al-Qur'an</x:v>
      </x:c>
      <x:c r="B11" s="101" t="n">
        <x:f>SUMIFS(JURNAL!$J:$J,JURNAL!$D:$D,"5201")</x:f>
        <x:v>166303184</x:v>
      </x:c>
      <x:c r="C11" s="101" t="n">
        <x:v>0</x:v>
      </x:c>
      <x:c r="D11" s="101" t="n">
        <x:f>B11+C11</x:f>
        <x:v>166303184</x:v>
      </x:c>
      <x:c r="E11" s="80"/>
      <x:c r="F11" s="80"/>
      <x:c r="G11" s="80"/>
      <x:c r="H11" s="80"/>
      <x:c r="I11" s="80"/>
      <x:c r="J11" s="80"/>
      <x:c r="K11" s="80"/>
      <x:c r="L11" s="80"/>
    </x:row>
    <x:row r="12">
      <x:c r="A12" s="80" t="str">
        <x:v>Beban Pendidikan Baca Al-Qur'an</x:v>
      </x:c>
      <x:c r="B12" s="101" t="n">
        <x:f>SUMIFS(JURNAL!$J:$J,JURNAL!$D:$D,"5301")</x:f>
        <x:v>457333756</x:v>
      </x:c>
      <x:c r="C12" s="101" t="n">
        <x:v>0</x:v>
      </x:c>
      <x:c r="D12" s="101" t="n">
        <x:f>B12+C12</x:f>
        <x:v>457333756</x:v>
      </x:c>
      <x:c r="E12" s="80"/>
      <x:c r="F12" s="80"/>
      <x:c r="G12" s="80"/>
      <x:c r="H12" s="80"/>
      <x:c r="I12" s="80"/>
      <x:c r="J12" s="80"/>
      <x:c r="K12" s="80"/>
      <x:c r="L12" s="80"/>
    </x:row>
    <x:row r="13">
      <x:c r="A13" s="80" t="str">
        <x:v>Beban Peduli Guru Ngaji</x:v>
      </x:c>
      <x:c r="B13" s="101" t="n">
        <x:f>SUMIFS(JURNAL!$J:$J,JURNAL!$D:$D,"5401")</x:f>
        <x:v>623636940</x:v>
      </x:c>
      <x:c r="C13" s="101" t="n">
        <x:v>0</x:v>
      </x:c>
      <x:c r="D13" s="101" t="n">
        <x:f>B13+C13</x:f>
        <x:v>623636940</x:v>
      </x:c>
      <x:c r="E13" s="80"/>
      <x:c r="F13" s="80"/>
      <x:c r="G13" s="80"/>
      <x:c r="H13" s="80"/>
      <x:c r="I13" s="80"/>
      <x:c r="J13" s="80"/>
      <x:c r="K13" s="80"/>
      <x:c r="L13" s="80"/>
    </x:row>
    <x:row r="14">
      <x:c r="A14" s="80" t="str">
        <x:v>Beban operasional &amp; pendukung 4 kantor</x:v>
      </x:c>
      <x:c r="B14" s="101" t="n">
        <x:f>SUMIFS(JURNAL!$J:$J,JURNAL!$D:$D,"6102")</x:f>
        <x:v>561273246</x:v>
      </x:c>
      <x:c r="C14" s="101" t="n">
        <x:v>0</x:v>
      </x:c>
      <x:c r="D14" s="101" t="n">
        <x:f>B14+C14</x:f>
        <x:v>561273246</x:v>
      </x:c>
      <x:c r="E14" s="80"/>
      <x:c r="F14" s="80"/>
      <x:c r="G14" s="80"/>
      <x:c r="H14" s="80"/>
      <x:c r="I14" s="80"/>
      <x:c r="J14" s="80"/>
      <x:c r="K14" s="80"/>
      <x:c r="L14" s="80"/>
    </x:row>
    <x:row r="15">
      <x:c r="A15" s="80" t="str">
        <x:v>Beban penggalangan dana</x:v>
      </x:c>
      <x:c r="B15" s="101" t="n">
        <x:v>0</x:v>
      </x:c>
      <x:c r="C15" s="101" t="n">
        <x:v>0</x:v>
      </x:c>
      <x:c r="D15" s="101" t="n">
        <x:f>B15+C15</x:f>
        <x:v>0</x:v>
      </x:c>
      <x:c r="E15" s="80"/>
      <x:c r="F15" s="80"/>
      <x:c r="G15" s="80"/>
      <x:c r="H15" s="80"/>
      <x:c r="I15" s="80"/>
      <x:c r="J15" s="80"/>
      <x:c r="K15" s="80"/>
      <x:c r="L15" s="80"/>
    </x:row>
    <x:row r="16">
      <x:c r="A16" s="304" t="str">
        <x:v>TOTAL BEBAN</x:v>
      </x:c>
      <x:c r="B16" s="305" t="n">
        <x:f>SUM(B10:B15)</x:f>
        <x:v>2016426106</x:v>
      </x:c>
      <x:c r="C16" s="305" t="n">
        <x:v>0</x:v>
      </x:c>
      <x:c r="D16" s="305" t="n">
        <x:f>B16+C16</x:f>
        <x:v>2016426106</x:v>
      </x:c>
      <x:c r="E16" s="80"/>
      <x:c r="F16" s="80"/>
      <x:c r="G16" s="80"/>
      <x:c r="H16" s="80"/>
      <x:c r="I16" s="80"/>
      <x:c r="J16" s="80"/>
      <x:c r="K16" s="80"/>
      <x:c r="L16" s="80"/>
    </x:row>
    <x:row r="17">
      <x:c r="A17" s="300" t="str">
        <x:v>KENAIKAN/(PENURUNAN) ASET NETO</x:v>
      </x:c>
      <x:c r="B17" s="301" t="n">
        <x:f>B8-B16</x:f>
        <x:v>49743194</x:v>
      </x:c>
      <x:c r="C17" s="301" t="n">
        <x:v>0</x:v>
      </x:c>
      <x:c r="D17" s="301" t="n">
        <x:f>B17+C17</x:f>
        <x:v>49743194</x:v>
      </x:c>
      <x:c r="E17" s="80"/>
      <x:c r="F17" s="80"/>
      <x:c r="G17" s="80"/>
      <x:c r="H17" s="80"/>
      <x:c r="I17" s="80"/>
      <x:c r="J17" s="80"/>
      <x:c r="K17" s="80"/>
      <x:c r="L17" s="80"/>
    </x:row>
    <x:row r="18">
      <x:c r="A18" s="106"/>
      <x:c r="B18" s="107"/>
      <x:c r="C18" s="107"/>
      <x:c r="D18" s="107"/>
      <x:c r="E18" s="80"/>
      <x:c r="F18" s="80"/>
      <x:c r="G18" s="80"/>
      <x:c r="H18" s="80"/>
      <x:c r="I18" s="80"/>
      <x:c r="J18" s="80"/>
      <x:c r="K18" s="80"/>
      <x:c r="L18" s="80"/>
    </x:row>
  </x:sheetData>
  <x:mergeCells>
    <x:mergeCell ref="A1:H1"/>
    <x:mergeCell ref="A2:L2"/>
    <x:mergeCell ref="A1:D1"/>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34" hidden="0" customWidth="1"/>
    <x:col min="2" max="2" width="22" hidden="0" customWidth="1"/>
    <x:col min="3" max="3" width="22" hidden="0" customWidth="1"/>
    <x:col min="4" max="4" width="22" hidden="0" customWidth="1"/>
    <x:col min="5" max="5" width="17" hidden="0" customWidth="1"/>
    <x:col min="6" max="6" width="22" hidden="0" customWidth="1"/>
    <x:col min="7" max="7" width="22" hidden="0" customWidth="1"/>
  </x:cols>
  <x:sheetData>
    <x:row r="1" ht="30" customHeight="1">
      <x:c r="A1" s="256" t="str">
        <x:v>LAPORAN AKTIVITAS PER PROGRAM/FUNGSI 2025</x:v>
      </x:c>
      <x:c r="B1" s="256"/>
      <x:c r="C1" s="256"/>
      <x:c r="D1" s="256"/>
      <x:c r="E1" s="256"/>
      <x:c r="F1" s="256"/>
      <x:c r="G1" s="256"/>
      <x:c r="H1" s="80"/>
      <x:c r="I1" s="80"/>
      <x:c r="J1" s="80"/>
      <x:c r="K1" s="80"/>
      <x:c r="L1" s="80"/>
    </x:row>
    <x:row r="2" ht="30" customHeight="1">
      <x:c r="A2" s="257" t="str">
        <x:v>Pengeluaran inventaris ditampilkan terpisah karena merupakan arus kas investasi dan aset, bukan beban program.</x:v>
      </x:c>
      <x:c r="B2" s="257"/>
      <x:c r="C2" s="257"/>
      <x:c r="D2" s="257"/>
      <x:c r="E2" s="257"/>
      <x:c r="F2" s="257"/>
      <x:c r="G2" s="257"/>
      <x:c r="H2" s="257"/>
      <x:c r="I2" s="257"/>
      <x:c r="J2" s="257"/>
      <x:c r="K2" s="257"/>
      <x:c r="L2" s="257"/>
    </x:row>
    <x:row r="3">
      <x:c r="A3" s="80"/>
      <x:c r="B3" s="80"/>
      <x:c r="C3" s="80"/>
      <x:c r="D3" s="80"/>
      <x:c r="E3" s="80"/>
      <x:c r="F3" s="80"/>
      <x:c r="G3" s="80"/>
      <x:c r="H3" s="80"/>
      <x:c r="I3" s="80"/>
      <x:c r="J3" s="80"/>
      <x:c r="K3" s="80"/>
      <x:c r="L3" s="80"/>
    </x:row>
    <x:row r="4" ht="28" customHeight="1">
      <x:c r="A4" s="258" t="str">
        <x:v>Program/Fungsi</x:v>
      </x:c>
      <x:c r="B4" s="259" t="str">
        <x:v>Pendapatan</x:v>
      </x:c>
      <x:c r="C4" s="259" t="str">
        <x:v>Beban/Aset</x:v>
      </x:c>
      <x:c r="D4" s="259" t="str">
        <x:v>Surplus/(Defisit)</x:v>
      </x:c>
      <x:c r="E4" s="259" t="str">
        <x:v>% Pengeluaran</x:v>
      </x:c>
      <x:c r="F4" s="259" t="str">
        <x:v>Anggaran</x:v>
      </x:c>
      <x:c r="G4" s="303" t="str">
        <x:v>Selisih</x:v>
      </x:c>
      <x:c r="H4" s="80"/>
      <x:c r="I4" s="80"/>
      <x:c r="J4" s="80"/>
      <x:c r="K4" s="80"/>
      <x:c r="L4" s="80"/>
    </x:row>
    <x:row r="5">
      <x:c r="A5" s="80" t="str">
        <x:v>SENSUS</x:v>
      </x:c>
      <x:c r="B5" s="101" t="n">
        <x:v>0</x:v>
      </x:c>
      <x:c r="C5" s="101" t="n">
        <x:f>SUMIFS(JURNAL!$J:$J,JURNAL!$D:$D,"5101")</x:f>
        <x:v>207878980</x:v>
      </x:c>
      <x:c r="D5" s="101" t="n">
        <x:f>B5-C5</x:f>
        <x:v>-207878980</x:v>
      </x:c>
      <x:c r="E5" s="108" t="n">
        <x:f>C5/$C$11</x:f>
        <x:v>0.1</x:v>
      </x:c>
      <x:c r="F5" s="101" t="n">
        <x:v>207878980</x:v>
      </x:c>
      <x:c r="G5" s="101" t="n">
        <x:f>F5-C5</x:f>
        <x:v>0</x:v>
      </x:c>
      <x:c r="H5" s="80"/>
      <x:c r="I5" s="80"/>
      <x:c r="J5" s="80"/>
      <x:c r="K5" s="80"/>
      <x:c r="L5" s="80"/>
    </x:row>
    <x:row r="6">
      <x:c r="A6" s="80" t="str">
        <x:v>WAKAF</x:v>
      </x:c>
      <x:c r="B6" s="101" t="n">
        <x:v>0</x:v>
      </x:c>
      <x:c r="C6" s="101" t="n">
        <x:f>SUMIFS(JURNAL!$J:$J,JURNAL!$D:$D,"5201")</x:f>
        <x:v>166303184</x:v>
      </x:c>
      <x:c r="D6" s="101" t="n">
        <x:f>B6-C6</x:f>
        <x:v>-166303184</x:v>
      </x:c>
      <x:c r="E6" s="108" t="n">
        <x:f>C6/$C$11</x:f>
        <x:v>0.08</x:v>
      </x:c>
      <x:c r="F6" s="101" t="n">
        <x:v>166303184</x:v>
      </x:c>
      <x:c r="G6" s="101" t="n">
        <x:f>F6-C6</x:f>
        <x:v>0</x:v>
      </x:c>
      <x:c r="H6" s="80"/>
      <x:c r="I6" s="80"/>
      <x:c r="J6" s="80"/>
      <x:c r="K6" s="80"/>
      <x:c r="L6" s="80"/>
    </x:row>
    <x:row r="7">
      <x:c r="A7" s="80" t="str">
        <x:v>PENDIDIKAN</x:v>
      </x:c>
      <x:c r="B7" s="101" t="n">
        <x:v>0</x:v>
      </x:c>
      <x:c r="C7" s="101" t="n">
        <x:f>SUMIFS(JURNAL!$J:$J,JURNAL!$D:$D,"5301")</x:f>
        <x:v>457333756</x:v>
      </x:c>
      <x:c r="D7" s="101" t="n">
        <x:f>B7-C7</x:f>
        <x:v>-457333756</x:v>
      </x:c>
      <x:c r="E7" s="108" t="n">
        <x:f>C7/$C$11</x:f>
        <x:v>0.22</x:v>
      </x:c>
      <x:c r="F7" s="101" t="n">
        <x:v>457333756</x:v>
      </x:c>
      <x:c r="G7" s="101" t="n">
        <x:f>F7-C7</x:f>
        <x:v>0</x:v>
      </x:c>
      <x:c r="H7" s="80"/>
      <x:c r="I7" s="80"/>
      <x:c r="J7" s="80"/>
      <x:c r="K7" s="80"/>
      <x:c r="L7" s="80"/>
    </x:row>
    <x:row r="8">
      <x:c r="A8" s="80" t="str">
        <x:v>GURU</x:v>
      </x:c>
      <x:c r="B8" s="101" t="n">
        <x:v>0</x:v>
      </x:c>
      <x:c r="C8" s="101" t="n">
        <x:f>SUMIFS(JURNAL!$J:$J,JURNAL!$D:$D,"5401")</x:f>
        <x:v>623636940</x:v>
      </x:c>
      <x:c r="D8" s="101" t="n">
        <x:f>B8-C8</x:f>
        <x:v>-623636940</x:v>
      </x:c>
      <x:c r="E8" s="108" t="n">
        <x:f>C8/$C$11</x:f>
        <x:v>0.3</x:v>
      </x:c>
      <x:c r="F8" s="101" t="n">
        <x:v>623636940</x:v>
      </x:c>
      <x:c r="G8" s="101" t="n">
        <x:f>F8-C8</x:f>
        <x:v>0</x:v>
      </x:c>
      <x:c r="H8" s="80"/>
      <x:c r="I8" s="80"/>
      <x:c r="J8" s="80"/>
      <x:c r="K8" s="80"/>
      <x:c r="L8" s="80"/>
    </x:row>
    <x:row r="9">
      <x:c r="A9" s="80" t="str">
        <x:v>OPERASIONAL 4 KANTOR</x:v>
      </x:c>
      <x:c r="B9" s="101" t="n">
        <x:v>0</x:v>
      </x:c>
      <x:c r="C9" s="101" t="n">
        <x:f>SUMIFS(JURNAL!$J:$J,JURNAL!$D:$D,"6102")</x:f>
        <x:v>561273246</x:v>
      </x:c>
      <x:c r="D9" s="101" t="n">
        <x:f>B9-C9</x:f>
        <x:v>-561273246</x:v>
      </x:c>
      <x:c r="E9" s="108" t="n">
        <x:f>C9/$C$11</x:f>
        <x:v>0.27</x:v>
      </x:c>
      <x:c r="F9" s="101" t="n">
        <x:v>561273246</x:v>
      </x:c>
      <x:c r="G9" s="101" t="n">
        <x:f>F9-C9</x:f>
        <x:v>0</x:v>
      </x:c>
      <x:c r="H9" s="80"/>
      <x:c r="I9" s="80"/>
      <x:c r="J9" s="80"/>
      <x:c r="K9" s="80"/>
      <x:c r="L9" s="80"/>
    </x:row>
    <x:row r="10">
      <x:c r="A10" s="80" t="str">
        <x:v>INVENTARIS (ASET)</x:v>
      </x:c>
      <x:c r="B10" s="101" t="n">
        <x:v>0</x:v>
      </x:c>
      <x:c r="C10" s="101" t="n">
        <x:f>SUMIFS(JURNAL!$J:$J,JURNAL!$D:$D,"1501")</x:f>
        <x:v>62363694</x:v>
      </x:c>
      <x:c r="D10" s="101" t="n">
        <x:f>B10-C10</x:f>
        <x:v>-62363694</x:v>
      </x:c>
      <x:c r="E10" s="108" t="n">
        <x:f>C10/$C$11</x:f>
        <x:v>0.03</x:v>
      </x:c>
      <x:c r="F10" s="101" t="n">
        <x:v>62363694</x:v>
      </x:c>
      <x:c r="G10" s="101" t="n">
        <x:f>F10-C10</x:f>
        <x:v>0</x:v>
      </x:c>
      <x:c r="H10" s="80"/>
      <x:c r="I10" s="80"/>
      <x:c r="J10" s="80"/>
      <x:c r="K10" s="80"/>
      <x:c r="L10" s="80"/>
    </x:row>
    <x:row r="11">
      <x:c r="A11" s="300" t="str">
        <x:v>TOTAL</x:v>
      </x:c>
      <x:c r="B11" s="301" t="n">
        <x:f>SUM(B5:B10)</x:f>
        <x:v>0</x:v>
      </x:c>
      <x:c r="C11" s="301" t="n">
        <x:f>SUM(C5:C10)</x:f>
        <x:v>2078789800</x:v>
      </x:c>
      <x:c r="D11" s="301" t="n">
        <x:f>SUM(D5:D10)</x:f>
        <x:v>-2078789800</x:v>
      </x:c>
      <x:c r="E11" s="316" t="n">
        <x:f>SUM(E5:E10)</x:f>
        <x:v>1</x:v>
      </x:c>
      <x:c r="F11" s="301" t="n">
        <x:f>SUM(F5:F10)</x:f>
        <x:v>2078789800</x:v>
      </x:c>
      <x:c r="G11" s="301" t="n">
        <x:f>SUM(G5:G10)</x:f>
        <x:v>0</x:v>
      </x:c>
      <x:c r="H11" s="80"/>
      <x:c r="I11" s="80"/>
      <x:c r="J11" s="80"/>
      <x:c r="K11" s="80"/>
      <x:c r="L11" s="80"/>
    </x:row>
    <x:row r="12">
      <x:c r="A12" s="81"/>
      <x:c r="B12" s="105"/>
      <x:c r="C12" s="105"/>
      <x:c r="D12" s="105"/>
      <x:c r="E12" s="109"/>
      <x:c r="F12" s="105"/>
      <x:c r="G12" s="105"/>
      <x:c r="H12" s="80"/>
      <x:c r="I12" s="80"/>
      <x:c r="J12" s="80"/>
      <x:c r="K12" s="80"/>
      <x:c r="L12" s="80"/>
    </x:row>
  </x:sheetData>
  <x:mergeCells>
    <x:mergeCell ref="A1:G1"/>
    <x:mergeCell ref="A2:L2"/>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52" hidden="0" customWidth="1"/>
    <x:col min="2" max="2" width="25" hidden="0" customWidth="1"/>
    <x:col min="3" max="3" width="16" hidden="0" customWidth="1"/>
    <x:col min="4" max="4" width="16" hidden="0" customWidth="1"/>
    <x:col min="5" max="5" width="16" hidden="0" customWidth="1"/>
    <x:col min="6" max="6" width="16" hidden="0" customWidth="1"/>
  </x:cols>
  <x:sheetData>
    <x:row r="1" ht="30" customHeight="1">
      <x:c r="A1" s="256" t="str">
        <x:v>LAPORAN POSISI KEUANGAN — 31 DESEMBER 2025</x:v>
      </x:c>
      <x:c r="B1" s="256"/>
      <x:c r="C1" s="78"/>
      <x:c r="D1" s="78"/>
      <x:c r="E1" s="78"/>
      <x:c r="F1" s="78"/>
      <x:c r="G1" s="80"/>
      <x:c r="H1" s="80"/>
      <x:c r="I1" s="80"/>
      <x:c r="J1" s="80"/>
      <x:c r="K1" s="80"/>
      <x:c r="L1" s="80"/>
    </x:row>
    <x:row r="2" ht="30" customHeight="1">
      <x:c r="A2" s="257" t="str">
        <x:v>Aset neto akhir = saldo awal + kenaikan aset neto tahun berjalan. Penyusutan inventaris menunggu tanggal perolehan dan kebijakan umur manfaat.</x:v>
      </x:c>
      <x:c r="B2" s="257"/>
      <x:c r="C2" s="257"/>
      <x:c r="D2" s="257"/>
      <x:c r="E2" s="257"/>
      <x:c r="F2" s="257"/>
      <x:c r="G2" s="257"/>
      <x:c r="H2" s="257"/>
      <x:c r="I2" s="257"/>
      <x:c r="J2" s="257"/>
      <x:c r="K2" s="257"/>
      <x:c r="L2" s="257"/>
    </x:row>
    <x:row r="3">
      <x:c r="A3" s="80"/>
      <x:c r="B3" s="80"/>
      <x:c r="C3" s="80"/>
      <x:c r="D3" s="80"/>
      <x:c r="E3" s="80"/>
      <x:c r="F3" s="80"/>
      <x:c r="G3" s="80"/>
      <x:c r="H3" s="80"/>
      <x:c r="I3" s="80"/>
      <x:c r="J3" s="80"/>
      <x:c r="K3" s="80"/>
      <x:c r="L3" s="80"/>
    </x:row>
    <x:row r="4">
      <x:c r="A4" s="321" t="str">
        <x:v>ASET</x:v>
      </x:c>
      <x:c r="B4" s="321" t="str">
        <x:v>Jumlah</x:v>
      </x:c>
      <x:c r="C4" s="81"/>
      <x:c r="D4" s="80"/>
      <x:c r="E4" s="80"/>
      <x:c r="F4" s="80"/>
      <x:c r="G4" s="80"/>
      <x:c r="H4" s="80"/>
      <x:c r="I4" s="80"/>
      <x:c r="J4" s="80"/>
      <x:c r="K4" s="80"/>
      <x:c r="L4" s="80"/>
    </x:row>
    <x:row r="5">
      <x:c r="A5" s="80" t="str">
        <x:v>Kas dan setara kas</x:v>
      </x:c>
      <x:c r="B5" s="101" t="n">
        <x:f>SUMIFS(JURNAL!$J:$J,JURNAL!$D:$D,"1102")-SUMIFS(JURNAL!$K:$K,JURNAL!$D:$D,"1102")</x:f>
        <x:v>2379500</x:v>
      </x:c>
      <x:c r="C5" s="80"/>
      <x:c r="D5" s="80"/>
      <x:c r="E5" s="80"/>
      <x:c r="F5" s="80"/>
      <x:c r="G5" s="80"/>
      <x:c r="H5" s="80"/>
      <x:c r="I5" s="80"/>
      <x:c r="J5" s="80"/>
      <x:c r="K5" s="80"/>
      <x:c r="L5" s="80"/>
    </x:row>
    <x:row r="6">
      <x:c r="A6" s="80" t="str">
        <x:v>Piutang dan uang muka</x:v>
      </x:c>
      <x:c r="B6" s="101" t="n">
        <x:v>0</x:v>
      </x:c>
      <x:c r="C6" s="80"/>
      <x:c r="D6" s="80"/>
      <x:c r="E6" s="80"/>
      <x:c r="F6" s="80"/>
      <x:c r="G6" s="80"/>
      <x:c r="H6" s="80"/>
      <x:c r="I6" s="80"/>
      <x:c r="J6" s="80"/>
      <x:c r="K6" s="80"/>
      <x:c r="L6" s="80"/>
    </x:row>
    <x:row r="7">
      <x:c r="A7" s="80" t="str">
        <x:v>Aset tetap/inventaris - neto</x:v>
      </x:c>
      <x:c r="B7" s="101" t="n">
        <x:f>SUMIFS(JURNAL!$J:$J,JURNAL!$D:$D,"1501")-SUMIFS(JURNAL!$K:$K,JURNAL!$D:$D,"1501")</x:f>
        <x:v>62363694</x:v>
      </x:c>
      <x:c r="C7" s="80"/>
      <x:c r="D7" s="80"/>
      <x:c r="E7" s="80"/>
      <x:c r="F7" s="80"/>
      <x:c r="G7" s="80"/>
      <x:c r="H7" s="80"/>
      <x:c r="I7" s="80"/>
      <x:c r="J7" s="80"/>
      <x:c r="K7" s="80"/>
      <x:c r="L7" s="80"/>
    </x:row>
    <x:row r="8">
      <x:c r="A8" s="304" t="str">
        <x:v>TOTAL ASET</x:v>
      </x:c>
      <x:c r="B8" s="305" t="n">
        <x:f>SUM(B5:B7)</x:f>
        <x:v>64743194</x:v>
      </x:c>
      <x:c r="C8" s="80"/>
      <x:c r="D8" s="80"/>
      <x:c r="E8" s="80"/>
      <x:c r="F8" s="80"/>
      <x:c r="G8" s="80"/>
      <x:c r="H8" s="80"/>
      <x:c r="I8" s="80"/>
      <x:c r="J8" s="80"/>
      <x:c r="K8" s="80"/>
      <x:c r="L8" s="80"/>
    </x:row>
    <x:row r="9">
      <x:c r="A9" s="80"/>
      <x:c r="B9" s="101"/>
      <x:c r="C9" s="80"/>
      <x:c r="D9" s="80"/>
      <x:c r="E9" s="80"/>
      <x:c r="F9" s="80"/>
      <x:c r="G9" s="80"/>
      <x:c r="H9" s="80"/>
      <x:c r="I9" s="80"/>
      <x:c r="J9" s="80"/>
      <x:c r="K9" s="80"/>
      <x:c r="L9" s="80"/>
    </x:row>
    <x:row r="10">
      <x:c r="A10" s="321" t="str">
        <x:v>LIABILITAS</x:v>
      </x:c>
      <x:c r="B10" s="326" t="str">
        <x:v>Jumlah</x:v>
      </x:c>
      <x:c r="C10" s="81"/>
      <x:c r="D10" s="80"/>
      <x:c r="E10" s="80"/>
      <x:c r="F10" s="80"/>
      <x:c r="G10" s="80"/>
      <x:c r="H10" s="80"/>
      <x:c r="I10" s="80"/>
      <x:c r="J10" s="80"/>
      <x:c r="K10" s="80"/>
      <x:c r="L10" s="80"/>
    </x:row>
    <x:row r="11">
      <x:c r="A11" s="80" t="str">
        <x:v>Liabilitas jangka pendek</x:v>
      </x:c>
      <x:c r="B11" s="101" t="n">
        <x:v>0</x:v>
      </x:c>
      <x:c r="C11" s="80"/>
      <x:c r="D11" s="80"/>
      <x:c r="E11" s="80"/>
      <x:c r="F11" s="80"/>
      <x:c r="G11" s="80"/>
      <x:c r="H11" s="80"/>
      <x:c r="I11" s="80"/>
      <x:c r="J11" s="80"/>
      <x:c r="K11" s="80"/>
      <x:c r="L11" s="80"/>
    </x:row>
    <x:row r="12">
      <x:c r="A12" s="80" t="str">
        <x:v>Pinjaman jangka panjang</x:v>
      </x:c>
      <x:c r="B12" s="101" t="n">
        <x:v>0</x:v>
      </x:c>
      <x:c r="C12" s="80"/>
      <x:c r="D12" s="80"/>
      <x:c r="E12" s="80"/>
      <x:c r="F12" s="80"/>
      <x:c r="G12" s="80"/>
      <x:c r="H12" s="80"/>
      <x:c r="I12" s="80"/>
      <x:c r="J12" s="80"/>
      <x:c r="K12" s="80"/>
      <x:c r="L12" s="80"/>
    </x:row>
    <x:row r="13">
      <x:c r="A13" s="304" t="str">
        <x:v>TOTAL LIABILITAS</x:v>
      </x:c>
      <x:c r="B13" s="305" t="n">
        <x:f>SUM(B11:B12)</x:f>
        <x:v>0</x:v>
      </x:c>
      <x:c r="C13" s="80"/>
      <x:c r="D13" s="80"/>
      <x:c r="E13" s="80"/>
      <x:c r="F13" s="80"/>
      <x:c r="G13" s="80"/>
      <x:c r="H13" s="80"/>
      <x:c r="I13" s="80"/>
      <x:c r="J13" s="80"/>
      <x:c r="K13" s="80"/>
      <x:c r="L13" s="80"/>
    </x:row>
    <x:row r="14">
      <x:c r="A14" s="80"/>
      <x:c r="B14" s="101"/>
      <x:c r="C14" s="80"/>
      <x:c r="D14" s="80"/>
      <x:c r="E14" s="80"/>
      <x:c r="F14" s="80"/>
      <x:c r="G14" s="80"/>
      <x:c r="H14" s="80"/>
      <x:c r="I14" s="80"/>
      <x:c r="J14" s="80"/>
      <x:c r="K14" s="80"/>
      <x:c r="L14" s="80"/>
    </x:row>
    <x:row r="15">
      <x:c r="A15" s="321" t="str">
        <x:v>ASET NETO</x:v>
      </x:c>
      <x:c r="B15" s="326" t="str">
        <x:v>Jumlah</x:v>
      </x:c>
      <x:c r="C15" s="81"/>
      <x:c r="D15" s="80"/>
      <x:c r="E15" s="80"/>
      <x:c r="F15" s="80"/>
      <x:c r="G15" s="80"/>
      <x:c r="H15" s="80"/>
      <x:c r="I15" s="80"/>
      <x:c r="J15" s="80"/>
      <x:c r="K15" s="80"/>
      <x:c r="L15" s="80"/>
    </x:row>
    <x:row r="16">
      <x:c r="A16" s="80" t="str">
        <x:v>Tanpa pembatasan</x:v>
      </x:c>
      <x:c r="B16" s="101" t="n">
        <x:f>SUMIFS(JURNAL!$K:$K,JURNAL!$D:$D,"3101")-SUMIFS(JURNAL!$J:$J,JURNAL!$D:$D,"3101")+'LAP AKTIVITAS'!D17</x:f>
        <x:v>64743194</x:v>
      </x:c>
      <x:c r="C16" s="80"/>
      <x:c r="D16" s="80"/>
      <x:c r="E16" s="80"/>
      <x:c r="F16" s="80"/>
      <x:c r="G16" s="80"/>
      <x:c r="H16" s="80"/>
      <x:c r="I16" s="80"/>
      <x:c r="J16" s="80"/>
      <x:c r="K16" s="80"/>
      <x:c r="L16" s="80"/>
    </x:row>
    <x:row r="17">
      <x:c r="A17" s="80" t="str">
        <x:v>Dengan pembatasan</x:v>
      </x:c>
      <x:c r="B17" s="101" t="n">
        <x:v>0</x:v>
      </x:c>
      <x:c r="C17" s="80"/>
      <x:c r="D17" s="80"/>
      <x:c r="E17" s="80"/>
      <x:c r="F17" s="80"/>
      <x:c r="G17" s="80"/>
      <x:c r="H17" s="80"/>
      <x:c r="I17" s="80"/>
      <x:c r="J17" s="80"/>
      <x:c r="K17" s="80"/>
      <x:c r="L17" s="80"/>
    </x:row>
    <x:row r="18">
      <x:c r="A18" s="304" t="str">
        <x:v>TOTAL ASET NETO</x:v>
      </x:c>
      <x:c r="B18" s="305" t="n">
        <x:f>SUM(B16:B17)</x:f>
        <x:v>64743194</x:v>
      </x:c>
      <x:c r="C18" s="80"/>
      <x:c r="D18" s="80"/>
      <x:c r="E18" s="80"/>
      <x:c r="F18" s="80"/>
      <x:c r="G18" s="80"/>
      <x:c r="H18" s="80"/>
      <x:c r="I18" s="80"/>
      <x:c r="J18" s="80"/>
      <x:c r="K18" s="80"/>
      <x:c r="L18" s="80"/>
    </x:row>
    <x:row r="19">
      <x:c r="A19" s="80"/>
      <x:c r="B19" s="101"/>
      <x:c r="C19" s="80"/>
      <x:c r="D19" s="80"/>
      <x:c r="E19" s="80"/>
      <x:c r="F19" s="80"/>
      <x:c r="G19" s="80"/>
      <x:c r="H19" s="80"/>
      <x:c r="I19" s="80"/>
      <x:c r="J19" s="80"/>
      <x:c r="K19" s="80"/>
      <x:c r="L19" s="80"/>
    </x:row>
    <x:row r="20">
      <x:c r="A20" s="304" t="str">
        <x:v>TOTAL LIABILITAS DAN ASET NETO</x:v>
      </x:c>
      <x:c r="B20" s="305" t="n">
        <x:f>B13+B18</x:f>
        <x:v>64743194</x:v>
      </x:c>
      <x:c r="C20" s="80"/>
      <x:c r="D20" s="80"/>
      <x:c r="E20" s="80"/>
      <x:c r="F20" s="80"/>
      <x:c r="G20" s="80"/>
      <x:c r="H20" s="80"/>
      <x:c r="I20" s="80"/>
      <x:c r="J20" s="80"/>
      <x:c r="K20" s="80"/>
      <x:c r="L20" s="80"/>
    </x:row>
    <x:row r="21">
      <x:c r="A21" s="80" t="str"/>
      <x:c r="B21" s="101"/>
      <x:c r="C21" s="80"/>
      <x:c r="D21" s="80"/>
      <x:c r="E21" s="80"/>
      <x:c r="F21" s="80"/>
      <x:c r="G21" s="80"/>
      <x:c r="H21" s="80"/>
      <x:c r="I21" s="80"/>
      <x:c r="J21" s="80"/>
      <x:c r="K21" s="80"/>
      <x:c r="L21" s="80"/>
    </x:row>
    <x:row r="22">
      <x:c r="A22" s="300" t="str">
        <x:v>SELISIH (HARUS NOL)</x:v>
      </x:c>
      <x:c r="B22" s="301" t="n">
        <x:f>B8-B20</x:f>
        <x:v>0</x:v>
      </x:c>
      <x:c r="C22" s="80"/>
      <x:c r="D22" s="80"/>
      <x:c r="E22" s="80"/>
      <x:c r="F22" s="80"/>
      <x:c r="G22" s="80"/>
      <x:c r="H22" s="80"/>
      <x:c r="I22" s="80"/>
      <x:c r="J22" s="80"/>
      <x:c r="K22" s="80"/>
      <x:c r="L22" s="80"/>
    </x:row>
  </x:sheetData>
  <x:mergeCells>
    <x:mergeCell ref="A1:F1"/>
    <x:mergeCell ref="A2:L2"/>
    <x:mergeCell ref="A4:C4"/>
    <x:mergeCell ref="A10:C10"/>
    <x:mergeCell ref="A15:C15"/>
    <x:mergeCell ref="A1:B1"/>
  </x:mergeCells>
  <x:conditionalFormatting sqref="B22:B22">
    <x:cfRule type="cellIs" dxfId="1" priority="1" operator="equal">
      <x:formula>0</x:formula>
    </x:cfRule>
  </x:conditionalFormatting>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58" hidden="0" customWidth="1"/>
    <x:col min="2" max="2" width="25" hidden="0" customWidth="1"/>
    <x:col min="3" max="3" width="15" hidden="0" customWidth="1"/>
    <x:col min="4" max="4" width="15" hidden="0" customWidth="1"/>
    <x:col min="5" max="5" width="15" hidden="0" customWidth="1"/>
    <x:col min="6" max="6" width="15" hidden="0" customWidth="1"/>
  </x:cols>
  <x:sheetData>
    <x:row r="1" ht="30" customHeight="1">
      <x:c r="A1" s="256" t="str">
        <x:v>LAPORAN ARUS KAS 2025 — METODE LANGSUNG</x:v>
      </x:c>
      <x:c r="B1" s="256"/>
      <x:c r="C1" s="78"/>
      <x:c r="D1" s="78"/>
      <x:c r="E1" s="78"/>
      <x:c r="F1" s="78"/>
      <x:c r="G1" s="80"/>
      <x:c r="H1" s="80"/>
      <x:c r="I1" s="80"/>
      <x:c r="J1" s="80"/>
      <x:c r="K1" s="80"/>
      <x:c r="L1" s="80"/>
    </x:row>
    <x:row r="2" ht="30" customHeight="1">
      <x:c r="A2" s="257" t="str">
        <x:v>Belanja inventaris dipisahkan sebagai arus kas investasi agar pengeluaran kas tetap sama dengan angka yang ditetapkan.</x:v>
      </x:c>
      <x:c r="B2" s="257"/>
      <x:c r="C2" s="257"/>
      <x:c r="D2" s="257"/>
      <x:c r="E2" s="257"/>
      <x:c r="F2" s="257"/>
      <x:c r="G2" s="257"/>
      <x:c r="H2" s="257"/>
      <x:c r="I2" s="257"/>
      <x:c r="J2" s="257"/>
      <x:c r="K2" s="257"/>
      <x:c r="L2" s="257"/>
    </x:row>
    <x:row r="3">
      <x:c r="A3" s="80"/>
      <x:c r="B3" s="80"/>
      <x:c r="C3" s="80"/>
      <x:c r="D3" s="80"/>
      <x:c r="E3" s="80"/>
      <x:c r="F3" s="80"/>
      <x:c r="G3" s="80"/>
      <x:c r="H3" s="80"/>
      <x:c r="I3" s="80"/>
      <x:c r="J3" s="80"/>
      <x:c r="K3" s="80"/>
      <x:c r="L3" s="80"/>
    </x:row>
    <x:row r="4" ht="28" customHeight="1">
      <x:c r="A4" s="258" t="str">
        <x:v>Uraian</x:v>
      </x:c>
      <x:c r="B4" s="303" t="str">
        <x:v>Jumlah</x:v>
      </x:c>
      <x:c r="C4" s="80"/>
      <x:c r="D4" s="80"/>
      <x:c r="E4" s="80"/>
      <x:c r="F4" s="80"/>
      <x:c r="G4" s="80"/>
      <x:c r="H4" s="80"/>
      <x:c r="I4" s="80"/>
      <x:c r="J4" s="80"/>
      <x:c r="K4" s="80"/>
      <x:c r="L4" s="80"/>
    </x:row>
    <x:row r="5">
      <x:c r="A5" s="80" t="str">
        <x:v>Penerimaan aktivitas operasi</x:v>
      </x:c>
      <x:c r="B5" s="101" t="n">
        <x:f>'LAP AKTIVITAS'!D8</x:f>
        <x:v>2066169300</x:v>
      </x:c>
      <x:c r="C5" s="80"/>
      <x:c r="D5" s="80"/>
      <x:c r="E5" s="80"/>
      <x:c r="F5" s="80"/>
      <x:c r="G5" s="80"/>
      <x:c r="H5" s="80"/>
      <x:c r="I5" s="80"/>
      <x:c r="J5" s="80"/>
      <x:c r="K5" s="80"/>
      <x:c r="L5" s="80"/>
    </x:row>
    <x:row r="6">
      <x:c r="A6" s="80" t="str">
        <x:v>Pembayaran aktivitas operasi</x:v>
      </x:c>
      <x:c r="B6" s="101" t="n">
        <x:f>-'LAP AKTIVITAS'!D16</x:f>
        <x:v>-2016426106</x:v>
      </x:c>
      <x:c r="C6" s="80"/>
      <x:c r="D6" s="80"/>
      <x:c r="E6" s="80"/>
      <x:c r="F6" s="80"/>
      <x:c r="G6" s="80"/>
      <x:c r="H6" s="80"/>
      <x:c r="I6" s="80"/>
      <x:c r="J6" s="80"/>
      <x:c r="K6" s="80"/>
      <x:c r="L6" s="80"/>
    </x:row>
    <x:row r="7">
      <x:c r="A7" s="304" t="str">
        <x:v>ARUS KAS NETO OPERASI</x:v>
      </x:c>
      <x:c r="B7" s="305" t="n">
        <x:f>SUM(B5:B6)</x:f>
        <x:v>49743194</x:v>
      </x:c>
      <x:c r="C7" s="80"/>
      <x:c r="D7" s="80"/>
      <x:c r="E7" s="80"/>
      <x:c r="F7" s="80"/>
      <x:c r="G7" s="80"/>
      <x:c r="H7" s="80"/>
      <x:c r="I7" s="80"/>
      <x:c r="J7" s="80"/>
      <x:c r="K7" s="80"/>
      <x:c r="L7" s="80"/>
    </x:row>
    <x:row r="8">
      <x:c r="A8" s="80" t="str">
        <x:v>Pembayaran aktivitas investasi — inventaris</x:v>
      </x:c>
      <x:c r="B8" s="101" t="n">
        <x:f>-SUMIFS(JURNAL!$J:$J,JURNAL!$D:$D,"1501")</x:f>
        <x:v>-62363694</x:v>
      </x:c>
      <x:c r="C8" s="80"/>
      <x:c r="D8" s="80"/>
      <x:c r="E8" s="80"/>
      <x:c r="F8" s="80"/>
      <x:c r="G8" s="80"/>
      <x:c r="H8" s="80"/>
      <x:c r="I8" s="80"/>
      <x:c r="J8" s="80"/>
      <x:c r="K8" s="80"/>
      <x:c r="L8" s="80"/>
    </x:row>
    <x:row r="9">
      <x:c r="A9" s="80" t="str">
        <x:v>Arus kas neto pendanaan</x:v>
      </x:c>
      <x:c r="B9" s="101" t="n">
        <x:v>0</x:v>
      </x:c>
      <x:c r="C9" s="80"/>
      <x:c r="D9" s="80"/>
      <x:c r="E9" s="80"/>
      <x:c r="F9" s="80"/>
      <x:c r="G9" s="80"/>
      <x:c r="H9" s="80"/>
      <x:c r="I9" s="80"/>
      <x:c r="J9" s="80"/>
      <x:c r="K9" s="80"/>
      <x:c r="L9" s="80"/>
    </x:row>
    <x:row r="10">
      <x:c r="A10" s="304" t="str">
        <x:v>KENAIKAN/(PENURUNAN) KAS</x:v>
      </x:c>
      <x:c r="B10" s="305" t="n">
        <x:f>SUM(B7:B9)</x:f>
        <x:v>-12620500</x:v>
      </x:c>
      <x:c r="C10" s="80"/>
      <x:c r="D10" s="80"/>
      <x:c r="E10" s="80"/>
      <x:c r="F10" s="80"/>
      <x:c r="G10" s="80"/>
      <x:c r="H10" s="80"/>
      <x:c r="I10" s="80"/>
      <x:c r="J10" s="80"/>
      <x:c r="K10" s="80"/>
      <x:c r="L10" s="80"/>
    </x:row>
    <x:row r="11">
      <x:c r="A11" s="80" t="str">
        <x:v>Kas dan setara kas awal</x:v>
      </x:c>
      <x:c r="B11" s="100" t="n">
        <x:v>15000000</x:v>
      </x:c>
      <x:c r="C11" s="80"/>
      <x:c r="D11" s="80"/>
      <x:c r="E11" s="80"/>
      <x:c r="F11" s="80"/>
      <x:c r="G11" s="80"/>
      <x:c r="H11" s="80"/>
      <x:c r="I11" s="80"/>
      <x:c r="J11" s="80"/>
      <x:c r="K11" s="80"/>
      <x:c r="L11" s="80"/>
    </x:row>
    <x:row r="12">
      <x:c r="A12" s="300" t="str">
        <x:v>KAS DAN SETARA KAS AKHIR</x:v>
      </x:c>
      <x:c r="B12" s="301" t="n">
        <x:f>B10+B11</x:f>
        <x:v>2379500</x:v>
      </x:c>
      <x:c r="C12" s="80"/>
      <x:c r="D12" s="80"/>
      <x:c r="E12" s="80"/>
      <x:c r="F12" s="80"/>
      <x:c r="G12" s="80"/>
      <x:c r="H12" s="80"/>
      <x:c r="I12" s="80"/>
      <x:c r="J12" s="80"/>
      <x:c r="K12" s="80"/>
      <x:c r="L12" s="80"/>
    </x:row>
  </x:sheetData>
  <x:mergeCells>
    <x:mergeCell ref="A1:F1"/>
    <x:mergeCell ref="A2:L2"/>
    <x:mergeCell ref="A1:B1"/>
  </x:mergeCell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12" hidden="0" customWidth="1"/>
    <x:col min="2" max="2" width="24" hidden="0" customWidth="1"/>
    <x:col min="3" max="3" width="14" hidden="0" customWidth="1"/>
    <x:col min="4" max="4" width="43" hidden="0" customWidth="1"/>
    <x:col min="5" max="5" width="22" hidden="0" customWidth="1"/>
    <x:col min="6" max="6" width="22" hidden="0" customWidth="1"/>
    <x:col min="7" max="7" width="22" hidden="0" customWidth="1"/>
    <x:col min="8" max="8" width="16" hidden="0" customWidth="1"/>
  </x:cols>
  <x:sheetData>
    <x:row r="1" ht="30" customHeight="1">
      <x:c r="A1" s="256" t="str">
        <x:v>ANGGARAN DAN REALISASI 2025</x:v>
      </x:c>
      <x:c r="B1" s="256"/>
      <x:c r="C1" s="256"/>
      <x:c r="D1" s="256"/>
      <x:c r="E1" s="256"/>
      <x:c r="F1" s="256"/>
      <x:c r="G1" s="256"/>
      <x:c r="H1" s="256"/>
      <x:c r="I1" s="80"/>
      <x:c r="J1" s="80"/>
      <x:c r="K1" s="80"/>
      <x:c r="L1" s="80"/>
    </x:row>
    <x:row r="2" ht="30" customHeight="1">
      <x:c r="A2" s="257" t="str">
        <x:v>Angka yang ditetapkan diterapkan sebagai anggaran sekaligus estimasi realisasi klasifikasi; selisih nol hingga bukti individual diverifikasi.</x:v>
      </x:c>
      <x:c r="B2" s="257"/>
      <x:c r="C2" s="257"/>
      <x:c r="D2" s="257"/>
      <x:c r="E2" s="257"/>
      <x:c r="F2" s="257"/>
      <x:c r="G2" s="257"/>
      <x:c r="H2" s="257"/>
      <x:c r="I2" s="257"/>
      <x:c r="J2" s="257"/>
      <x:c r="K2" s="257"/>
      <x:c r="L2" s="257"/>
    </x:row>
    <x:row r="3">
      <x:c r="A3" s="80"/>
      <x:c r="B3" s="80"/>
      <x:c r="C3" s="80"/>
      <x:c r="D3" s="80"/>
      <x:c r="E3" s="80"/>
      <x:c r="F3" s="80"/>
      <x:c r="G3" s="80"/>
      <x:c r="H3" s="80"/>
      <x:c r="I3" s="80"/>
      <x:c r="J3" s="80"/>
      <x:c r="K3" s="80"/>
      <x:c r="L3" s="80"/>
    </x:row>
    <x:row r="4" ht="28" customHeight="1">
      <x:c r="A4" s="258" t="str">
        <x:v>Tahun</x:v>
      </x:c>
      <x:c r="B4" s="259" t="str">
        <x:v>Program/Fungsi</x:v>
      </x:c>
      <x:c r="C4" s="259" t="str">
        <x:v>Kode Akun</x:v>
      </x:c>
      <x:c r="D4" s="259" t="str">
        <x:v>Nama Akun/Pos</x:v>
      </x:c>
      <x:c r="E4" s="259" t="str">
        <x:v>Anggaran</x:v>
      </x:c>
      <x:c r="F4" s="259" t="str">
        <x:v>Realisasi</x:v>
      </x:c>
      <x:c r="G4" s="259" t="str">
        <x:v>Selisih</x:v>
      </x:c>
      <x:c r="H4" s="303" t="str">
        <x:v>% Serapan</x:v>
      </x:c>
      <x:c r="I4" s="80"/>
      <x:c r="J4" s="80"/>
      <x:c r="K4" s="80"/>
      <x:c r="L4" s="80"/>
    </x:row>
    <x:row r="5">
      <x:c r="A5" s="184" t="n">
        <x:v>2025</x:v>
      </x:c>
      <x:c r="B5" s="184" t="str">
        <x:v>SENSUS</x:v>
      </x:c>
      <x:c r="C5" s="184" t="str">
        <x:v>5101</x:v>
      </x:c>
      <x:c r="D5" s="184" t="str">
        <x:v>Beban Sensus Al-Qur'an</x:v>
      </x:c>
      <x:c r="E5" s="100" t="n">
        <x:v>207878980</x:v>
      </x:c>
      <x:c r="F5" s="101" t="n">
        <x:f>SUMIFS(JURNAL!$J:$J,JURNAL!$D:$D,C5)</x:f>
        <x:v>207878980</x:v>
      </x:c>
      <x:c r="G5" s="101" t="n">
        <x:f>E5-F5</x:f>
        <x:v>0</x:v>
      </x:c>
      <x:c r="H5" s="108" t="n">
        <x:f>IFERROR(F5/E5,0)</x:f>
        <x:v>1</x:v>
      </x:c>
      <x:c r="I5" s="80"/>
      <x:c r="J5" s="80"/>
      <x:c r="K5" s="80"/>
      <x:c r="L5" s="80"/>
    </x:row>
    <x:row r="6">
      <x:c r="A6" s="184" t="n">
        <x:v>2025</x:v>
      </x:c>
      <x:c r="B6" s="184" t="str">
        <x:v>WAKAF</x:v>
      </x:c>
      <x:c r="C6" s="184" t="str">
        <x:v>5201</x:v>
      </x:c>
      <x:c r="D6" s="184" t="str">
        <x:v>Beban Wakaf Al-Qur'an</x:v>
      </x:c>
      <x:c r="E6" s="100" t="n">
        <x:v>166303184</x:v>
      </x:c>
      <x:c r="F6" s="101" t="n">
        <x:f>SUMIFS(JURNAL!$J:$J,JURNAL!$D:$D,C6)</x:f>
        <x:v>166303184</x:v>
      </x:c>
      <x:c r="G6" s="101" t="n">
        <x:f>E6-F6</x:f>
        <x:v>0</x:v>
      </x:c>
      <x:c r="H6" s="108" t="n">
        <x:f>IFERROR(F6/E6,0)</x:f>
        <x:v>1</x:v>
      </x:c>
      <x:c r="I6" s="80"/>
      <x:c r="J6" s="80"/>
      <x:c r="K6" s="80"/>
      <x:c r="L6" s="80"/>
    </x:row>
    <x:row r="7">
      <x:c r="A7" s="184" t="n">
        <x:v>2025</x:v>
      </x:c>
      <x:c r="B7" s="184" t="str">
        <x:v>PENDIDIKAN</x:v>
      </x:c>
      <x:c r="C7" s="184" t="str">
        <x:v>5301</x:v>
      </x:c>
      <x:c r="D7" s="184" t="str">
        <x:v>Beban Pendidikan Baca Al-Qur'an</x:v>
      </x:c>
      <x:c r="E7" s="100" t="n">
        <x:v>457333756</x:v>
      </x:c>
      <x:c r="F7" s="101" t="n">
        <x:f>SUMIFS(JURNAL!$J:$J,JURNAL!$D:$D,C7)</x:f>
        <x:v>457333756</x:v>
      </x:c>
      <x:c r="G7" s="101" t="n">
        <x:f>E7-F7</x:f>
        <x:v>0</x:v>
      </x:c>
      <x:c r="H7" s="108" t="n">
        <x:f>IFERROR(F7/E7,0)</x:f>
        <x:v>1</x:v>
      </x:c>
      <x:c r="I7" s="80"/>
      <x:c r="J7" s="80"/>
      <x:c r="K7" s="80"/>
      <x:c r="L7" s="80"/>
    </x:row>
    <x:row r="8">
      <x:c r="A8" s="184" t="n">
        <x:v>2025</x:v>
      </x:c>
      <x:c r="B8" s="184" t="str">
        <x:v>GURU</x:v>
      </x:c>
      <x:c r="C8" s="184" t="str">
        <x:v>5401</x:v>
      </x:c>
      <x:c r="D8" s="184" t="str">
        <x:v>Beban Peduli Guru Ngaji</x:v>
      </x:c>
      <x:c r="E8" s="100" t="n">
        <x:v>623636940</x:v>
      </x:c>
      <x:c r="F8" s="101" t="n">
        <x:f>SUMIFS(JURNAL!$J:$J,JURNAL!$D:$D,C8)</x:f>
        <x:v>623636940</x:v>
      </x:c>
      <x:c r="G8" s="101" t="n">
        <x:f>E8-F8</x:f>
        <x:v>0</x:v>
      </x:c>
      <x:c r="H8" s="108" t="n">
        <x:f>IFERROR(F8/E8,0)</x:f>
        <x:v>1</x:v>
      </x:c>
      <x:c r="I8" s="80"/>
      <x:c r="J8" s="80"/>
      <x:c r="K8" s="80"/>
      <x:c r="L8" s="80"/>
    </x:row>
    <x:row r="9">
      <x:c r="A9" s="184" t="n">
        <x:v>2025</x:v>
      </x:c>
      <x:c r="B9" s="184" t="str">
        <x:v>MANAJEMEN</x:v>
      </x:c>
      <x:c r="C9" s="184" t="str">
        <x:v>6102</x:v>
      </x:c>
      <x:c r="D9" s="184" t="str">
        <x:v>Operasional &amp; pendukung empat kantor</x:v>
      </x:c>
      <x:c r="E9" s="100" t="n">
        <x:v>561273246</x:v>
      </x:c>
      <x:c r="F9" s="101" t="n">
        <x:f>SUMIFS(JURNAL!$J:$J,JURNAL!$D:$D,C9)</x:f>
        <x:v>561273246</x:v>
      </x:c>
      <x:c r="G9" s="101" t="n">
        <x:f>E9-F9</x:f>
        <x:v>0</x:v>
      </x:c>
      <x:c r="H9" s="108" t="n">
        <x:f>IFERROR(F9/E9,0)</x:f>
        <x:v>1</x:v>
      </x:c>
      <x:c r="I9" s="80"/>
      <x:c r="J9" s="80"/>
      <x:c r="K9" s="80"/>
      <x:c r="L9" s="80"/>
    </x:row>
    <x:row r="10">
      <x:c r="A10" s="184" t="n">
        <x:v>2025</x:v>
      </x:c>
      <x:c r="B10" s="184" t="str">
        <x:v>MANAJEMEN</x:v>
      </x:c>
      <x:c r="C10" s="184" t="str">
        <x:v>1501</x:v>
      </x:c>
      <x:c r="D10" s="184" t="str">
        <x:v>Belanja inventaris kantor (aset)</x:v>
      </x:c>
      <x:c r="E10" s="100" t="n">
        <x:v>62363694</x:v>
      </x:c>
      <x:c r="F10" s="101" t="n">
        <x:f>SUMIFS(JURNAL!$J:$J,JURNAL!$D:$D,C10)</x:f>
        <x:v>62363694</x:v>
      </x:c>
      <x:c r="G10" s="101" t="n">
        <x:f>E10-F10</x:f>
        <x:v>0</x:v>
      </x:c>
      <x:c r="H10" s="108" t="n">
        <x:f>IFERROR(F10/E10,0)</x:f>
        <x:v>1</x:v>
      </x:c>
      <x:c r="I10" s="80"/>
      <x:c r="J10" s="80"/>
      <x:c r="K10" s="80"/>
      <x:c r="L10" s="80"/>
    </x:row>
    <x:row r="11">
      <x:c r="A11" s="300" t="str">
        <x:v>TOTAL</x:v>
      </x:c>
      <x:c r="B11" s="300"/>
      <x:c r="C11" s="300"/>
      <x:c r="D11" s="300"/>
      <x:c r="E11" s="301" t="n">
        <x:f>SUM(E5:E10)</x:f>
        <x:v>2078789800</x:v>
      </x:c>
      <x:c r="F11" s="301" t="n">
        <x:f>SUM(F5:F10)</x:f>
        <x:v>2078789800</x:v>
      </x:c>
      <x:c r="G11" s="301" t="n">
        <x:f>SUM(G5:G10)</x:f>
        <x:v>0</x:v>
      </x:c>
      <x:c r="H11" s="316" t="n">
        <x:f>IFERROR(F11/E11,0)</x:f>
        <x:v>1</x:v>
      </x:c>
      <x:c r="I11" s="80"/>
      <x:c r="J11" s="80"/>
      <x:c r="K11" s="80"/>
      <x:c r="L11" s="80"/>
    </x:row>
    <x:row r="12">
      <x:c r="A12" s="99"/>
      <x:c r="B12" s="99"/>
      <x:c r="C12" s="99"/>
      <x:c r="D12" s="99"/>
      <x:c r="E12" s="100"/>
      <x:c r="F12" s="101"/>
      <x:c r="G12" s="101"/>
      <x:c r="H12" s="108"/>
      <x:c r="I12" s="80"/>
      <x:c r="J12" s="80"/>
      <x:c r="K12" s="80"/>
      <x:c r="L12" s="80"/>
    </x:row>
    <x:row r="13">
      <x:c r="A13" s="99"/>
      <x:c r="B13" s="99"/>
      <x:c r="C13" s="99"/>
      <x:c r="D13" s="99"/>
      <x:c r="E13" s="100"/>
      <x:c r="F13" s="101"/>
      <x:c r="G13" s="101"/>
      <x:c r="H13" s="108"/>
      <x:c r="I13" s="80"/>
      <x:c r="J13" s="80"/>
      <x:c r="K13" s="80"/>
      <x:c r="L13" s="80"/>
    </x:row>
    <x:row r="14">
      <x:c r="A14" s="99"/>
      <x:c r="B14" s="99"/>
      <x:c r="C14" s="99"/>
      <x:c r="D14" s="99"/>
      <x:c r="E14" s="100"/>
      <x:c r="F14" s="101"/>
      <x:c r="G14" s="101"/>
      <x:c r="H14" s="108"/>
      <x:c r="I14" s="80"/>
      <x:c r="J14" s="80"/>
      <x:c r="K14" s="80"/>
      <x:c r="L14" s="80"/>
    </x:row>
    <x:row r="15">
      <x:c r="A15" s="99"/>
      <x:c r="B15" s="99"/>
      <x:c r="C15" s="99"/>
      <x:c r="D15" s="99"/>
      <x:c r="E15" s="100"/>
      <x:c r="F15" s="101"/>
      <x:c r="G15" s="101"/>
      <x:c r="H15" s="108"/>
      <x:c r="I15" s="80"/>
      <x:c r="J15" s="80"/>
      <x:c r="K15" s="80"/>
      <x:c r="L15" s="80"/>
    </x:row>
    <x:row r="16">
      <x:c r="A16" s="99"/>
      <x:c r="B16" s="99"/>
      <x:c r="C16" s="99"/>
      <x:c r="D16" s="99"/>
      <x:c r="E16" s="100"/>
      <x:c r="F16" s="101"/>
      <x:c r="G16" s="101"/>
      <x:c r="H16" s="108"/>
      <x:c r="I16" s="80"/>
      <x:c r="J16" s="80"/>
      <x:c r="K16" s="80"/>
      <x:c r="L16" s="80"/>
    </x:row>
    <x:row r="17">
      <x:c r="A17" s="99"/>
      <x:c r="B17" s="99"/>
      <x:c r="C17" s="99"/>
      <x:c r="D17" s="99"/>
      <x:c r="E17" s="100"/>
      <x:c r="F17" s="101"/>
      <x:c r="G17" s="101"/>
      <x:c r="H17" s="108"/>
      <x:c r="I17" s="80"/>
      <x:c r="J17" s="80"/>
      <x:c r="K17" s="80"/>
      <x:c r="L17" s="80"/>
    </x:row>
    <x:row r="18">
      <x:c r="A18" s="99"/>
      <x:c r="B18" s="99"/>
      <x:c r="C18" s="99"/>
      <x:c r="D18" s="99"/>
      <x:c r="E18" s="100"/>
      <x:c r="F18" s="101"/>
      <x:c r="G18" s="101"/>
      <x:c r="H18" s="108"/>
      <x:c r="I18" s="80"/>
      <x:c r="J18" s="80"/>
      <x:c r="K18" s="80"/>
      <x:c r="L18" s="80"/>
    </x:row>
    <x:row r="19">
      <x:c r="A19" s="99"/>
      <x:c r="B19" s="99"/>
      <x:c r="C19" s="99"/>
      <x:c r="D19" s="99"/>
      <x:c r="E19" s="100"/>
      <x:c r="F19" s="101"/>
      <x:c r="G19" s="101"/>
      <x:c r="H19" s="108"/>
      <x:c r="I19" s="80"/>
      <x:c r="J19" s="80"/>
      <x:c r="K19" s="80"/>
      <x:c r="L19" s="80"/>
    </x:row>
    <x:row r="20">
      <x:c r="A20" s="99"/>
      <x:c r="B20" s="99"/>
      <x:c r="C20" s="99"/>
      <x:c r="D20" s="99"/>
      <x:c r="E20" s="100"/>
      <x:c r="F20" s="101"/>
      <x:c r="G20" s="101"/>
      <x:c r="H20" s="108"/>
      <x:c r="I20" s="80"/>
      <x:c r="J20" s="80"/>
      <x:c r="K20" s="80"/>
      <x:c r="L20" s="80"/>
    </x:row>
    <x:row r="21">
      <x:c r="A21" s="99"/>
      <x:c r="B21" s="99"/>
      <x:c r="C21" s="99"/>
      <x:c r="D21" s="99"/>
      <x:c r="E21" s="100"/>
      <x:c r="F21" s="101"/>
      <x:c r="G21" s="101"/>
      <x:c r="H21" s="108"/>
      <x:c r="I21" s="80"/>
      <x:c r="J21" s="80"/>
      <x:c r="K21" s="80"/>
      <x:c r="L21" s="80"/>
    </x:row>
    <x:row r="22">
      <x:c r="A22" s="99"/>
      <x:c r="B22" s="99"/>
      <x:c r="C22" s="99"/>
      <x:c r="D22" s="99"/>
      <x:c r="E22" s="100"/>
      <x:c r="F22" s="101"/>
      <x:c r="G22" s="101"/>
      <x:c r="H22" s="108"/>
      <x:c r="I22" s="80"/>
      <x:c r="J22" s="80"/>
      <x:c r="K22" s="80"/>
      <x:c r="L22" s="80"/>
    </x:row>
    <x:row r="23">
      <x:c r="A23" s="99"/>
      <x:c r="B23" s="99"/>
      <x:c r="C23" s="99"/>
      <x:c r="D23" s="99"/>
      <x:c r="E23" s="100"/>
      <x:c r="F23" s="101"/>
      <x:c r="G23" s="101"/>
      <x:c r="H23" s="108"/>
      <x:c r="I23" s="80"/>
      <x:c r="J23" s="80"/>
      <x:c r="K23" s="80"/>
      <x:c r="L23" s="80"/>
    </x:row>
    <x:row r="24">
      <x:c r="A24" s="99"/>
      <x:c r="B24" s="99"/>
      <x:c r="C24" s="99"/>
      <x:c r="D24" s="99"/>
      <x:c r="E24" s="100"/>
      <x:c r="F24" s="101"/>
      <x:c r="G24" s="101"/>
      <x:c r="H24" s="108"/>
      <x:c r="I24" s="80"/>
      <x:c r="J24" s="80"/>
      <x:c r="K24" s="80"/>
      <x:c r="L24" s="80"/>
    </x:row>
    <x:row r="25">
      <x:c r="A25" s="99"/>
      <x:c r="B25" s="99"/>
      <x:c r="C25" s="99"/>
      <x:c r="D25" s="99"/>
      <x:c r="E25" s="100"/>
      <x:c r="F25" s="101"/>
      <x:c r="G25" s="101"/>
      <x:c r="H25" s="108"/>
      <x:c r="I25" s="80"/>
      <x:c r="J25" s="80"/>
      <x:c r="K25" s="80"/>
      <x:c r="L25" s="80"/>
    </x:row>
    <x:row r="26">
      <x:c r="A26" s="99"/>
      <x:c r="B26" s="99"/>
      <x:c r="C26" s="99"/>
      <x:c r="D26" s="99"/>
      <x:c r="E26" s="100"/>
      <x:c r="F26" s="101"/>
      <x:c r="G26" s="101"/>
      <x:c r="H26" s="108"/>
      <x:c r="I26" s="80"/>
      <x:c r="J26" s="80"/>
      <x:c r="K26" s="80"/>
      <x:c r="L26" s="80"/>
    </x:row>
    <x:row r="27">
      <x:c r="A27" s="99"/>
      <x:c r="B27" s="99"/>
      <x:c r="C27" s="99"/>
      <x:c r="D27" s="99"/>
      <x:c r="E27" s="100"/>
      <x:c r="F27" s="101"/>
      <x:c r="G27" s="101"/>
      <x:c r="H27" s="108"/>
      <x:c r="I27" s="80"/>
      <x:c r="J27" s="80"/>
      <x:c r="K27" s="80"/>
      <x:c r="L27" s="80"/>
    </x:row>
    <x:row r="28">
      <x:c r="A28" s="99"/>
      <x:c r="B28" s="99"/>
      <x:c r="C28" s="99"/>
      <x:c r="D28" s="99"/>
      <x:c r="E28" s="100"/>
      <x:c r="F28" s="101"/>
      <x:c r="G28" s="101"/>
      <x:c r="H28" s="108"/>
      <x:c r="I28" s="80"/>
      <x:c r="J28" s="80"/>
      <x:c r="K28" s="80"/>
      <x:c r="L28" s="80"/>
    </x:row>
    <x:row r="29">
      <x:c r="A29" s="99"/>
      <x:c r="B29" s="99"/>
      <x:c r="C29" s="99"/>
      <x:c r="D29" s="99"/>
      <x:c r="E29" s="100"/>
      <x:c r="F29" s="101"/>
      <x:c r="G29" s="101"/>
      <x:c r="H29" s="108"/>
      <x:c r="I29" s="80"/>
      <x:c r="J29" s="80"/>
      <x:c r="K29" s="80"/>
      <x:c r="L29" s="80"/>
    </x:row>
    <x:row r="30">
      <x:c r="A30" s="99"/>
      <x:c r="B30" s="99"/>
      <x:c r="C30" s="99"/>
      <x:c r="D30" s="99"/>
      <x:c r="E30" s="100"/>
      <x:c r="F30" s="101"/>
      <x:c r="G30" s="101"/>
      <x:c r="H30" s="108"/>
      <x:c r="I30" s="80"/>
      <x:c r="J30" s="80"/>
      <x:c r="K30" s="80"/>
      <x:c r="L30" s="80"/>
    </x:row>
    <x:row r="31">
      <x:c r="A31" s="99"/>
      <x:c r="B31" s="99"/>
      <x:c r="C31" s="99"/>
      <x:c r="D31" s="99"/>
      <x:c r="E31" s="100"/>
      <x:c r="F31" s="101"/>
      <x:c r="G31" s="101"/>
      <x:c r="H31" s="108"/>
      <x:c r="I31" s="80"/>
      <x:c r="J31" s="80"/>
      <x:c r="K31" s="80"/>
      <x:c r="L31" s="80"/>
    </x:row>
    <x:row r="32">
      <x:c r="A32" s="99"/>
      <x:c r="B32" s="99"/>
      <x:c r="C32" s="99"/>
      <x:c r="D32" s="99"/>
      <x:c r="E32" s="100"/>
      <x:c r="F32" s="101"/>
      <x:c r="G32" s="101"/>
      <x:c r="H32" s="108"/>
      <x:c r="I32" s="80"/>
      <x:c r="J32" s="80"/>
      <x:c r="K32" s="80"/>
      <x:c r="L32" s="80"/>
    </x:row>
    <x:row r="33">
      <x:c r="A33" s="99"/>
      <x:c r="B33" s="99"/>
      <x:c r="C33" s="99"/>
      <x:c r="D33" s="99"/>
      <x:c r="E33" s="100"/>
      <x:c r="F33" s="101"/>
      <x:c r="G33" s="101"/>
      <x:c r="H33" s="108"/>
      <x:c r="I33" s="80"/>
      <x:c r="J33" s="80"/>
      <x:c r="K33" s="80"/>
      <x:c r="L33" s="80"/>
    </x:row>
    <x:row r="34">
      <x:c r="A34" s="99"/>
      <x:c r="B34" s="99"/>
      <x:c r="C34" s="99"/>
      <x:c r="D34" s="99"/>
      <x:c r="E34" s="100"/>
      <x:c r="F34" s="101"/>
      <x:c r="G34" s="101"/>
      <x:c r="H34" s="108"/>
      <x:c r="I34" s="80"/>
      <x:c r="J34" s="80"/>
      <x:c r="K34" s="80"/>
      <x:c r="L34" s="80"/>
    </x:row>
    <x:row r="35">
      <x:c r="A35" s="99"/>
      <x:c r="B35" s="99"/>
      <x:c r="C35" s="99"/>
      <x:c r="D35" s="99"/>
      <x:c r="E35" s="100"/>
      <x:c r="F35" s="101"/>
      <x:c r="G35" s="101"/>
      <x:c r="H35" s="108"/>
      <x:c r="I35" s="80"/>
      <x:c r="J35" s="80"/>
      <x:c r="K35" s="80"/>
      <x:c r="L35" s="80"/>
    </x:row>
    <x:row r="36">
      <x:c r="A36" s="99"/>
      <x:c r="B36" s="99"/>
      <x:c r="C36" s="99"/>
      <x:c r="D36" s="99"/>
      <x:c r="E36" s="100"/>
      <x:c r="F36" s="101"/>
      <x:c r="G36" s="101"/>
      <x:c r="H36" s="108"/>
      <x:c r="I36" s="80"/>
      <x:c r="J36" s="80"/>
      <x:c r="K36" s="80"/>
      <x:c r="L36" s="80"/>
    </x:row>
    <x:row r="37">
      <x:c r="A37" s="99"/>
      <x:c r="B37" s="99"/>
      <x:c r="C37" s="99"/>
      <x:c r="D37" s="99"/>
      <x:c r="E37" s="100"/>
      <x:c r="F37" s="101"/>
      <x:c r="G37" s="101"/>
      <x:c r="H37" s="108"/>
      <x:c r="I37" s="80"/>
      <x:c r="J37" s="80"/>
      <x:c r="K37" s="80"/>
      <x:c r="L37" s="80"/>
    </x:row>
    <x:row r="38">
      <x:c r="A38" s="99"/>
      <x:c r="B38" s="99"/>
      <x:c r="C38" s="99"/>
      <x:c r="D38" s="99"/>
      <x:c r="E38" s="100"/>
      <x:c r="F38" s="101"/>
      <x:c r="G38" s="101"/>
      <x:c r="H38" s="108"/>
      <x:c r="I38" s="80"/>
      <x:c r="J38" s="80"/>
      <x:c r="K38" s="80"/>
      <x:c r="L38" s="80"/>
    </x:row>
    <x:row r="39">
      <x:c r="A39" s="99"/>
      <x:c r="B39" s="99"/>
      <x:c r="C39" s="99"/>
      <x:c r="D39" s="99"/>
      <x:c r="E39" s="100"/>
      <x:c r="F39" s="101"/>
      <x:c r="G39" s="101"/>
      <x:c r="H39" s="108"/>
      <x:c r="I39" s="80"/>
      <x:c r="J39" s="80"/>
      <x:c r="K39" s="80"/>
      <x:c r="L39" s="80"/>
    </x:row>
    <x:row r="40">
      <x:c r="A40" s="99"/>
      <x:c r="B40" s="99"/>
      <x:c r="C40" s="99"/>
      <x:c r="D40" s="99"/>
      <x:c r="E40" s="100"/>
      <x:c r="F40" s="101"/>
      <x:c r="G40" s="101"/>
      <x:c r="H40" s="108"/>
      <x:c r="I40" s="80"/>
      <x:c r="J40" s="80"/>
      <x:c r="K40" s="80"/>
      <x:c r="L40" s="80"/>
    </x:row>
    <x:row r="41">
      <x:c r="A41" s="99"/>
      <x:c r="B41" s="99"/>
      <x:c r="C41" s="99"/>
      <x:c r="D41" s="99" t="str">
        <x:f>IFERROR(VLOOKUP(C41,'DAFTAR AKUN'!$A$5:$H$100,2,FALSE),"")</x:f>
      </x:c>
      <x:c r="E41" s="100"/>
      <x:c r="F41" s="101" t="n">
        <x:f>SUMIFS('JURNAL'!$J$5:$J$1004,'JURNAL'!$D$5:$D$1004,C41,'JURNAL'!$F$5:$F$1004,B41)-SUMIFS('JURNAL'!$K$5:$K$1004,'JURNAL'!$D$5:$D$1004,C41,'JURNAL'!$F$5:$F$1004,B41)</x:f>
        <x:v>0</x:v>
      </x:c>
      <x:c r="G41" s="101" t="n">
        <x:f>E41-F41</x:f>
        <x:v>0</x:v>
      </x:c>
      <x:c r="H41" s="108" t="n">
        <x:f>IFERROR(F41/E41,0)</x:f>
        <x:v>0</x:v>
      </x:c>
      <x:c r="I41" s="80"/>
      <x:c r="J41" s="80"/>
      <x:c r="K41" s="80"/>
      <x:c r="L41" s="80"/>
    </x:row>
    <x:row r="42">
      <x:c r="A42" s="99"/>
      <x:c r="B42" s="99"/>
      <x:c r="C42" s="99"/>
      <x:c r="D42" s="99" t="str">
        <x:f>IFERROR(VLOOKUP(C42,'DAFTAR AKUN'!$A$5:$H$100,2,FALSE),"")</x:f>
      </x:c>
      <x:c r="E42" s="100"/>
      <x:c r="F42" s="101" t="n">
        <x:f>SUMIFS('JURNAL'!$J$5:$J$1004,'JURNAL'!$D$5:$D$1004,C42,'JURNAL'!$F$5:$F$1004,B42)-SUMIFS('JURNAL'!$K$5:$K$1004,'JURNAL'!$D$5:$D$1004,C42,'JURNAL'!$F$5:$F$1004,B42)</x:f>
        <x:v>0</x:v>
      </x:c>
      <x:c r="G42" s="101" t="n">
        <x:f>E42-F42</x:f>
        <x:v>0</x:v>
      </x:c>
      <x:c r="H42" s="108" t="n">
        <x:f>IFERROR(F42/E42,0)</x:f>
        <x:v>0</x:v>
      </x:c>
      <x:c r="I42" s="80"/>
      <x:c r="J42" s="80"/>
      <x:c r="K42" s="80"/>
      <x:c r="L42" s="80"/>
    </x:row>
    <x:row r="43">
      <x:c r="A43" s="99"/>
      <x:c r="B43" s="99"/>
      <x:c r="C43" s="99"/>
      <x:c r="D43" s="99" t="str">
        <x:f>IFERROR(VLOOKUP(C43,'DAFTAR AKUN'!$A$5:$H$100,2,FALSE),"")</x:f>
      </x:c>
      <x:c r="E43" s="100"/>
      <x:c r="F43" s="101" t="n">
        <x:f>SUMIFS('JURNAL'!$J$5:$J$1004,'JURNAL'!$D$5:$D$1004,C43,'JURNAL'!$F$5:$F$1004,B43)-SUMIFS('JURNAL'!$K$5:$K$1004,'JURNAL'!$D$5:$D$1004,C43,'JURNAL'!$F$5:$F$1004,B43)</x:f>
        <x:v>0</x:v>
      </x:c>
      <x:c r="G43" s="101" t="n">
        <x:f>E43-F43</x:f>
        <x:v>0</x:v>
      </x:c>
      <x:c r="H43" s="108" t="n">
        <x:f>IFERROR(F43/E43,0)</x:f>
        <x:v>0</x:v>
      </x:c>
      <x:c r="I43" s="80"/>
      <x:c r="J43" s="80"/>
      <x:c r="K43" s="80"/>
      <x:c r="L43" s="80"/>
    </x:row>
    <x:row r="44">
      <x:c r="A44" s="99"/>
      <x:c r="B44" s="99"/>
      <x:c r="C44" s="99"/>
      <x:c r="D44" s="99" t="str">
        <x:f>IFERROR(VLOOKUP(C44,'DAFTAR AKUN'!$A$5:$H$100,2,FALSE),"")</x:f>
      </x:c>
      <x:c r="E44" s="100"/>
      <x:c r="F44" s="101" t="n">
        <x:f>SUMIFS('JURNAL'!$J$5:$J$1004,'JURNAL'!$D$5:$D$1004,C44,'JURNAL'!$F$5:$F$1004,B44)-SUMIFS('JURNAL'!$K$5:$K$1004,'JURNAL'!$D$5:$D$1004,C44,'JURNAL'!$F$5:$F$1004,B44)</x:f>
        <x:v>0</x:v>
      </x:c>
      <x:c r="G44" s="101" t="n">
        <x:f>E44-F44</x:f>
        <x:v>0</x:v>
      </x:c>
      <x:c r="H44" s="108" t="n">
        <x:f>IFERROR(F44/E44,0)</x:f>
        <x:v>0</x:v>
      </x:c>
      <x:c r="I44" s="80"/>
      <x:c r="J44" s="80"/>
      <x:c r="K44" s="80"/>
      <x:c r="L44" s="80"/>
    </x:row>
    <x:row r="45">
      <x:c r="A45" s="99"/>
      <x:c r="B45" s="99"/>
      <x:c r="C45" s="99"/>
      <x:c r="D45" s="99" t="str">
        <x:f>IFERROR(VLOOKUP(C45,'DAFTAR AKUN'!$A$5:$H$100,2,FALSE),"")</x:f>
      </x:c>
      <x:c r="E45" s="100"/>
      <x:c r="F45" s="101" t="n">
        <x:f>SUMIFS('JURNAL'!$J$5:$J$1004,'JURNAL'!$D$5:$D$1004,C45,'JURNAL'!$F$5:$F$1004,B45)-SUMIFS('JURNAL'!$K$5:$K$1004,'JURNAL'!$D$5:$D$1004,C45,'JURNAL'!$F$5:$F$1004,B45)</x:f>
        <x:v>0</x:v>
      </x:c>
      <x:c r="G45" s="101" t="n">
        <x:f>E45-F45</x:f>
        <x:v>0</x:v>
      </x:c>
      <x:c r="H45" s="108" t="n">
        <x:f>IFERROR(F45/E45,0)</x:f>
        <x:v>0</x:v>
      </x:c>
      <x:c r="I45" s="80"/>
      <x:c r="J45" s="80"/>
      <x:c r="K45" s="80"/>
      <x:c r="L45" s="80"/>
    </x:row>
    <x:row r="46">
      <x:c r="A46" s="99"/>
      <x:c r="B46" s="99"/>
      <x:c r="C46" s="99"/>
      <x:c r="D46" s="99" t="str">
        <x:f>IFERROR(VLOOKUP(C46,'DAFTAR AKUN'!$A$5:$H$100,2,FALSE),"")</x:f>
      </x:c>
      <x:c r="E46" s="100"/>
      <x:c r="F46" s="101" t="n">
        <x:f>SUMIFS('JURNAL'!$J$5:$J$1004,'JURNAL'!$D$5:$D$1004,C46,'JURNAL'!$F$5:$F$1004,B46)-SUMIFS('JURNAL'!$K$5:$K$1004,'JURNAL'!$D$5:$D$1004,C46,'JURNAL'!$F$5:$F$1004,B46)</x:f>
        <x:v>0</x:v>
      </x:c>
      <x:c r="G46" s="101" t="n">
        <x:f>E46-F46</x:f>
        <x:v>0</x:v>
      </x:c>
      <x:c r="H46" s="108" t="n">
        <x:f>IFERROR(F46/E46,0)</x:f>
        <x:v>0</x:v>
      </x:c>
      <x:c r="I46" s="80"/>
      <x:c r="J46" s="80"/>
      <x:c r="K46" s="80"/>
      <x:c r="L46" s="80"/>
    </x:row>
    <x:row r="47">
      <x:c r="A47" s="99"/>
      <x:c r="B47" s="99"/>
      <x:c r="C47" s="99"/>
      <x:c r="D47" s="99" t="str">
        <x:f>IFERROR(VLOOKUP(C47,'DAFTAR AKUN'!$A$5:$H$100,2,FALSE),"")</x:f>
      </x:c>
      <x:c r="E47" s="100"/>
      <x:c r="F47" s="101" t="n">
        <x:f>SUMIFS('JURNAL'!$J$5:$J$1004,'JURNAL'!$D$5:$D$1004,C47,'JURNAL'!$F$5:$F$1004,B47)-SUMIFS('JURNAL'!$K$5:$K$1004,'JURNAL'!$D$5:$D$1004,C47,'JURNAL'!$F$5:$F$1004,B47)</x:f>
        <x:v>0</x:v>
      </x:c>
      <x:c r="G47" s="101" t="n">
        <x:f>E47-F47</x:f>
        <x:v>0</x:v>
      </x:c>
      <x:c r="H47" s="108" t="n">
        <x:f>IFERROR(F47/E47,0)</x:f>
        <x:v>0</x:v>
      </x:c>
      <x:c r="I47" s="80"/>
      <x:c r="J47" s="80"/>
      <x:c r="K47" s="80"/>
      <x:c r="L47" s="80"/>
    </x:row>
    <x:row r="48">
      <x:c r="A48" s="99"/>
      <x:c r="B48" s="99"/>
      <x:c r="C48" s="99"/>
      <x:c r="D48" s="99" t="str">
        <x:f>IFERROR(VLOOKUP(C48,'DAFTAR AKUN'!$A$5:$H$100,2,FALSE),"")</x:f>
      </x:c>
      <x:c r="E48" s="100"/>
      <x:c r="F48" s="101" t="n">
        <x:f>SUMIFS('JURNAL'!$J$5:$J$1004,'JURNAL'!$D$5:$D$1004,C48,'JURNAL'!$F$5:$F$1004,B48)-SUMIFS('JURNAL'!$K$5:$K$1004,'JURNAL'!$D$5:$D$1004,C48,'JURNAL'!$F$5:$F$1004,B48)</x:f>
        <x:v>0</x:v>
      </x:c>
      <x:c r="G48" s="101" t="n">
        <x:f>E48-F48</x:f>
        <x:v>0</x:v>
      </x:c>
      <x:c r="H48" s="108" t="n">
        <x:f>IFERROR(F48/E48,0)</x:f>
        <x:v>0</x:v>
      </x:c>
      <x:c r="I48" s="80"/>
      <x:c r="J48" s="80"/>
      <x:c r="K48" s="80"/>
      <x:c r="L48" s="80"/>
    </x:row>
    <x:row r="49">
      <x:c r="A49" s="99"/>
      <x:c r="B49" s="99"/>
      <x:c r="C49" s="99"/>
      <x:c r="D49" s="99" t="str">
        <x:f>IFERROR(VLOOKUP(C49,'DAFTAR AKUN'!$A$5:$H$100,2,FALSE),"")</x:f>
      </x:c>
      <x:c r="E49" s="100"/>
      <x:c r="F49" s="101" t="n">
        <x:f>SUMIFS('JURNAL'!$J$5:$J$1004,'JURNAL'!$D$5:$D$1004,C49,'JURNAL'!$F$5:$F$1004,B49)-SUMIFS('JURNAL'!$K$5:$K$1004,'JURNAL'!$D$5:$D$1004,C49,'JURNAL'!$F$5:$F$1004,B49)</x:f>
        <x:v>0</x:v>
      </x:c>
      <x:c r="G49" s="101" t="n">
        <x:f>E49-F49</x:f>
        <x:v>0</x:v>
      </x:c>
      <x:c r="H49" s="108" t="n">
        <x:f>IFERROR(F49/E49,0)</x:f>
        <x:v>0</x:v>
      </x:c>
      <x:c r="I49" s="80"/>
      <x:c r="J49" s="80"/>
      <x:c r="K49" s="80"/>
      <x:c r="L49" s="80"/>
    </x:row>
    <x:row r="50">
      <x:c r="A50" s="99"/>
      <x:c r="B50" s="99"/>
      <x:c r="C50" s="99"/>
      <x:c r="D50" s="99" t="str">
        <x:f>IFERROR(VLOOKUP(C50,'DAFTAR AKUN'!$A$5:$H$100,2,FALSE),"")</x:f>
      </x:c>
      <x:c r="E50" s="100"/>
      <x:c r="F50" s="101" t="n">
        <x:f>SUMIFS('JURNAL'!$J$5:$J$1004,'JURNAL'!$D$5:$D$1004,C50,'JURNAL'!$F$5:$F$1004,B50)-SUMIFS('JURNAL'!$K$5:$K$1004,'JURNAL'!$D$5:$D$1004,C50,'JURNAL'!$F$5:$F$1004,B50)</x:f>
        <x:v>0</x:v>
      </x:c>
      <x:c r="G50" s="101" t="n">
        <x:f>E50-F50</x:f>
        <x:v>0</x:v>
      </x:c>
      <x:c r="H50" s="108" t="n">
        <x:f>IFERROR(F50/E50,0)</x:f>
        <x:v>0</x:v>
      </x:c>
      <x:c r="I50" s="80"/>
      <x:c r="J50" s="80"/>
      <x:c r="K50" s="80"/>
      <x:c r="L50" s="80"/>
    </x:row>
    <x:row r="51">
      <x:c r="A51" s="99"/>
      <x:c r="B51" s="99"/>
      <x:c r="C51" s="99"/>
      <x:c r="D51" s="99" t="str">
        <x:f>IFERROR(VLOOKUP(C51,'DAFTAR AKUN'!$A$5:$H$100,2,FALSE),"")</x:f>
      </x:c>
      <x:c r="E51" s="100"/>
      <x:c r="F51" s="101" t="n">
        <x:f>SUMIFS('JURNAL'!$J$5:$J$1004,'JURNAL'!$D$5:$D$1004,C51,'JURNAL'!$F$5:$F$1004,B51)-SUMIFS('JURNAL'!$K$5:$K$1004,'JURNAL'!$D$5:$D$1004,C51,'JURNAL'!$F$5:$F$1004,B51)</x:f>
        <x:v>0</x:v>
      </x:c>
      <x:c r="G51" s="101" t="n">
        <x:f>E51-F51</x:f>
        <x:v>0</x:v>
      </x:c>
      <x:c r="H51" s="108" t="n">
        <x:f>IFERROR(F51/E51,0)</x:f>
        <x:v>0</x:v>
      </x:c>
      <x:c r="I51" s="80"/>
      <x:c r="J51" s="80"/>
      <x:c r="K51" s="80"/>
      <x:c r="L51" s="80"/>
    </x:row>
    <x:row r="52">
      <x:c r="A52" s="99"/>
      <x:c r="B52" s="99"/>
      <x:c r="C52" s="99"/>
      <x:c r="D52" s="99" t="str">
        <x:f>IFERROR(VLOOKUP(C52,'DAFTAR AKUN'!$A$5:$H$100,2,FALSE),"")</x:f>
      </x:c>
      <x:c r="E52" s="100"/>
      <x:c r="F52" s="101" t="n">
        <x:f>SUMIFS('JURNAL'!$J$5:$J$1004,'JURNAL'!$D$5:$D$1004,C52,'JURNAL'!$F$5:$F$1004,B52)-SUMIFS('JURNAL'!$K$5:$K$1004,'JURNAL'!$D$5:$D$1004,C52,'JURNAL'!$F$5:$F$1004,B52)</x:f>
        <x:v>0</x:v>
      </x:c>
      <x:c r="G52" s="101" t="n">
        <x:f>E52-F52</x:f>
        <x:v>0</x:v>
      </x:c>
      <x:c r="H52" s="108" t="n">
        <x:f>IFERROR(F52/E52,0)</x:f>
        <x:v>0</x:v>
      </x:c>
      <x:c r="I52" s="80"/>
      <x:c r="J52" s="80"/>
      <x:c r="K52" s="80"/>
      <x:c r="L52" s="80"/>
    </x:row>
    <x:row r="53">
      <x:c r="A53" s="99"/>
      <x:c r="B53" s="99"/>
      <x:c r="C53" s="99"/>
      <x:c r="D53" s="99" t="str">
        <x:f>IFERROR(VLOOKUP(C53,'DAFTAR AKUN'!$A$5:$H$100,2,FALSE),"")</x:f>
      </x:c>
      <x:c r="E53" s="100"/>
      <x:c r="F53" s="101" t="n">
        <x:f>SUMIFS('JURNAL'!$J$5:$J$1004,'JURNAL'!$D$5:$D$1004,C53,'JURNAL'!$F$5:$F$1004,B53)-SUMIFS('JURNAL'!$K$5:$K$1004,'JURNAL'!$D$5:$D$1004,C53,'JURNAL'!$F$5:$F$1004,B53)</x:f>
        <x:v>0</x:v>
      </x:c>
      <x:c r="G53" s="101" t="n">
        <x:f>E53-F53</x:f>
        <x:v>0</x:v>
      </x:c>
      <x:c r="H53" s="108" t="n">
        <x:f>IFERROR(F53/E53,0)</x:f>
        <x:v>0</x:v>
      </x:c>
      <x:c r="I53" s="80"/>
      <x:c r="J53" s="80"/>
      <x:c r="K53" s="80"/>
      <x:c r="L53" s="80"/>
    </x:row>
    <x:row r="54">
      <x:c r="A54" s="99"/>
      <x:c r="B54" s="99"/>
      <x:c r="C54" s="99"/>
      <x:c r="D54" s="99" t="str">
        <x:f>IFERROR(VLOOKUP(C54,'DAFTAR AKUN'!$A$5:$H$100,2,FALSE),"")</x:f>
      </x:c>
      <x:c r="E54" s="100"/>
      <x:c r="F54" s="101" t="n">
        <x:f>SUMIFS('JURNAL'!$J$5:$J$1004,'JURNAL'!$D$5:$D$1004,C54,'JURNAL'!$F$5:$F$1004,B54)-SUMIFS('JURNAL'!$K$5:$K$1004,'JURNAL'!$D$5:$D$1004,C54,'JURNAL'!$F$5:$F$1004,B54)</x:f>
        <x:v>0</x:v>
      </x:c>
      <x:c r="G54" s="101" t="n">
        <x:f>E54-F54</x:f>
        <x:v>0</x:v>
      </x:c>
      <x:c r="H54" s="108" t="n">
        <x:f>IFERROR(F54/E54,0)</x:f>
        <x:v>0</x:v>
      </x:c>
      <x:c r="I54" s="80"/>
      <x:c r="J54" s="80"/>
      <x:c r="K54" s="80"/>
      <x:c r="L54" s="80"/>
    </x:row>
    <x:row r="55">
      <x:c r="A55" s="99"/>
      <x:c r="B55" s="99"/>
      <x:c r="C55" s="99"/>
      <x:c r="D55" s="99" t="str">
        <x:f>IFERROR(VLOOKUP(C55,'DAFTAR AKUN'!$A$5:$H$100,2,FALSE),"")</x:f>
      </x:c>
      <x:c r="E55" s="100"/>
      <x:c r="F55" s="101" t="n">
        <x:f>SUMIFS('JURNAL'!$J$5:$J$1004,'JURNAL'!$D$5:$D$1004,C55,'JURNAL'!$F$5:$F$1004,B55)-SUMIFS('JURNAL'!$K$5:$K$1004,'JURNAL'!$D$5:$D$1004,C55,'JURNAL'!$F$5:$F$1004,B55)</x:f>
        <x:v>0</x:v>
      </x:c>
      <x:c r="G55" s="101" t="n">
        <x:f>E55-F55</x:f>
        <x:v>0</x:v>
      </x:c>
      <x:c r="H55" s="108" t="n">
        <x:f>IFERROR(F55/E55,0)</x:f>
        <x:v>0</x:v>
      </x:c>
      <x:c r="I55" s="80"/>
      <x:c r="J55" s="80"/>
      <x:c r="K55" s="80"/>
      <x:c r="L55" s="80"/>
    </x:row>
    <x:row r="56">
      <x:c r="A56" s="99"/>
      <x:c r="B56" s="99"/>
      <x:c r="C56" s="99"/>
      <x:c r="D56" s="99" t="str">
        <x:f>IFERROR(VLOOKUP(C56,'DAFTAR AKUN'!$A$5:$H$100,2,FALSE),"")</x:f>
      </x:c>
      <x:c r="E56" s="100"/>
      <x:c r="F56" s="101" t="n">
        <x:f>SUMIFS('JURNAL'!$J$5:$J$1004,'JURNAL'!$D$5:$D$1004,C56,'JURNAL'!$F$5:$F$1004,B56)-SUMIFS('JURNAL'!$K$5:$K$1004,'JURNAL'!$D$5:$D$1004,C56,'JURNAL'!$F$5:$F$1004,B56)</x:f>
        <x:v>0</x:v>
      </x:c>
      <x:c r="G56" s="101" t="n">
        <x:f>E56-F56</x:f>
        <x:v>0</x:v>
      </x:c>
      <x:c r="H56" s="108" t="n">
        <x:f>IFERROR(F56/E56,0)</x:f>
        <x:v>0</x:v>
      </x:c>
      <x:c r="I56" s="80"/>
      <x:c r="J56" s="80"/>
      <x:c r="K56" s="80"/>
      <x:c r="L56" s="80"/>
    </x:row>
    <x:row r="57">
      <x:c r="A57" s="99"/>
      <x:c r="B57" s="99"/>
      <x:c r="C57" s="99"/>
      <x:c r="D57" s="99" t="str">
        <x:f>IFERROR(VLOOKUP(C57,'DAFTAR AKUN'!$A$5:$H$100,2,FALSE),"")</x:f>
      </x:c>
      <x:c r="E57" s="100"/>
      <x:c r="F57" s="101" t="n">
        <x:f>SUMIFS('JURNAL'!$J$5:$J$1004,'JURNAL'!$D$5:$D$1004,C57,'JURNAL'!$F$5:$F$1004,B57)-SUMIFS('JURNAL'!$K$5:$K$1004,'JURNAL'!$D$5:$D$1004,C57,'JURNAL'!$F$5:$F$1004,B57)</x:f>
        <x:v>0</x:v>
      </x:c>
      <x:c r="G57" s="101" t="n">
        <x:f>E57-F57</x:f>
        <x:v>0</x:v>
      </x:c>
      <x:c r="H57" s="108" t="n">
        <x:f>IFERROR(F57/E57,0)</x:f>
        <x:v>0</x:v>
      </x:c>
      <x:c r="I57" s="80"/>
      <x:c r="J57" s="80"/>
      <x:c r="K57" s="80"/>
      <x:c r="L57" s="80"/>
    </x:row>
    <x:row r="58">
      <x:c r="A58" s="99"/>
      <x:c r="B58" s="99"/>
      <x:c r="C58" s="99"/>
      <x:c r="D58" s="99" t="str">
        <x:f>IFERROR(VLOOKUP(C58,'DAFTAR AKUN'!$A$5:$H$100,2,FALSE),"")</x:f>
      </x:c>
      <x:c r="E58" s="100"/>
      <x:c r="F58" s="101" t="n">
        <x:f>SUMIFS('JURNAL'!$J$5:$J$1004,'JURNAL'!$D$5:$D$1004,C58,'JURNAL'!$F$5:$F$1004,B58)-SUMIFS('JURNAL'!$K$5:$K$1004,'JURNAL'!$D$5:$D$1004,C58,'JURNAL'!$F$5:$F$1004,B58)</x:f>
        <x:v>0</x:v>
      </x:c>
      <x:c r="G58" s="101" t="n">
        <x:f>E58-F58</x:f>
        <x:v>0</x:v>
      </x:c>
      <x:c r="H58" s="108" t="n">
        <x:f>IFERROR(F58/E58,0)</x:f>
        <x:v>0</x:v>
      </x:c>
      <x:c r="I58" s="80"/>
      <x:c r="J58" s="80"/>
      <x:c r="K58" s="80"/>
      <x:c r="L58" s="80"/>
    </x:row>
    <x:row r="59">
      <x:c r="A59" s="99"/>
      <x:c r="B59" s="99"/>
      <x:c r="C59" s="99"/>
      <x:c r="D59" s="99" t="str">
        <x:f>IFERROR(VLOOKUP(C59,'DAFTAR AKUN'!$A$5:$H$100,2,FALSE),"")</x:f>
      </x:c>
      <x:c r="E59" s="100"/>
      <x:c r="F59" s="101" t="n">
        <x:f>SUMIFS('JURNAL'!$J$5:$J$1004,'JURNAL'!$D$5:$D$1004,C59,'JURNAL'!$F$5:$F$1004,B59)-SUMIFS('JURNAL'!$K$5:$K$1004,'JURNAL'!$D$5:$D$1004,C59,'JURNAL'!$F$5:$F$1004,B59)</x:f>
        <x:v>0</x:v>
      </x:c>
      <x:c r="G59" s="101" t="n">
        <x:f>E59-F59</x:f>
        <x:v>0</x:v>
      </x:c>
      <x:c r="H59" s="108" t="n">
        <x:f>IFERROR(F59/E59,0)</x:f>
        <x:v>0</x:v>
      </x:c>
      <x:c r="I59" s="80"/>
      <x:c r="J59" s="80"/>
      <x:c r="K59" s="80"/>
      <x:c r="L59" s="80"/>
    </x:row>
    <x:row r="60">
      <x:c r="A60" s="99"/>
      <x:c r="B60" s="99"/>
      <x:c r="C60" s="99"/>
      <x:c r="D60" s="99" t="str">
        <x:f>IFERROR(VLOOKUP(C60,'DAFTAR AKUN'!$A$5:$H$100,2,FALSE),"")</x:f>
      </x:c>
      <x:c r="E60" s="100"/>
      <x:c r="F60" s="101" t="n">
        <x:f>SUMIFS('JURNAL'!$J$5:$J$1004,'JURNAL'!$D$5:$D$1004,C60,'JURNAL'!$F$5:$F$1004,B60)-SUMIFS('JURNAL'!$K$5:$K$1004,'JURNAL'!$D$5:$D$1004,C60,'JURNAL'!$F$5:$F$1004,B60)</x:f>
        <x:v>0</x:v>
      </x:c>
      <x:c r="G60" s="101" t="n">
        <x:f>E60-F60</x:f>
        <x:v>0</x:v>
      </x:c>
      <x:c r="H60" s="108" t="n">
        <x:f>IFERROR(F60/E60,0)</x:f>
        <x:v>0</x:v>
      </x:c>
      <x:c r="I60" s="80"/>
      <x:c r="J60" s="80"/>
      <x:c r="K60" s="80"/>
      <x:c r="L60" s="80"/>
    </x:row>
    <x:row r="61">
      <x:c r="A61" s="99"/>
      <x:c r="B61" s="99"/>
      <x:c r="C61" s="99"/>
      <x:c r="D61" s="99" t="str">
        <x:f>IFERROR(VLOOKUP(C61,'DAFTAR AKUN'!$A$5:$H$100,2,FALSE),"")</x:f>
      </x:c>
      <x:c r="E61" s="100"/>
      <x:c r="F61" s="101" t="n">
        <x:f>SUMIFS('JURNAL'!$J$5:$J$1004,'JURNAL'!$D$5:$D$1004,C61,'JURNAL'!$F$5:$F$1004,B61)-SUMIFS('JURNAL'!$K$5:$K$1004,'JURNAL'!$D$5:$D$1004,C61,'JURNAL'!$F$5:$F$1004,B61)</x:f>
        <x:v>0</x:v>
      </x:c>
      <x:c r="G61" s="101" t="n">
        <x:f>E61-F61</x:f>
        <x:v>0</x:v>
      </x:c>
      <x:c r="H61" s="108" t="n">
        <x:f>IFERROR(F61/E61,0)</x:f>
        <x:v>0</x:v>
      </x:c>
      <x:c r="I61" s="80"/>
      <x:c r="J61" s="80"/>
      <x:c r="K61" s="80"/>
      <x:c r="L61" s="80"/>
    </x:row>
    <x:row r="62">
      <x:c r="A62" s="99"/>
      <x:c r="B62" s="99"/>
      <x:c r="C62" s="99"/>
      <x:c r="D62" s="99" t="str">
        <x:f>IFERROR(VLOOKUP(C62,'DAFTAR AKUN'!$A$5:$H$100,2,FALSE),"")</x:f>
      </x:c>
      <x:c r="E62" s="100"/>
      <x:c r="F62" s="101" t="n">
        <x:f>SUMIFS('JURNAL'!$J$5:$J$1004,'JURNAL'!$D$5:$D$1004,C62,'JURNAL'!$F$5:$F$1004,B62)-SUMIFS('JURNAL'!$K$5:$K$1004,'JURNAL'!$D$5:$D$1004,C62,'JURNAL'!$F$5:$F$1004,B62)</x:f>
        <x:v>0</x:v>
      </x:c>
      <x:c r="G62" s="101" t="n">
        <x:f>E62-F62</x:f>
        <x:v>0</x:v>
      </x:c>
      <x:c r="H62" s="108" t="n">
        <x:f>IFERROR(F62/E62,0)</x:f>
        <x:v>0</x:v>
      </x:c>
      <x:c r="I62" s="80"/>
      <x:c r="J62" s="80"/>
      <x:c r="K62" s="80"/>
      <x:c r="L62" s="80"/>
    </x:row>
    <x:row r="63">
      <x:c r="A63" s="99"/>
      <x:c r="B63" s="99"/>
      <x:c r="C63" s="99"/>
      <x:c r="D63" s="99" t="str">
        <x:f>IFERROR(VLOOKUP(C63,'DAFTAR AKUN'!$A$5:$H$100,2,FALSE),"")</x:f>
      </x:c>
      <x:c r="E63" s="100"/>
      <x:c r="F63" s="101" t="n">
        <x:f>SUMIFS('JURNAL'!$J$5:$J$1004,'JURNAL'!$D$5:$D$1004,C63,'JURNAL'!$F$5:$F$1004,B63)-SUMIFS('JURNAL'!$K$5:$K$1004,'JURNAL'!$D$5:$D$1004,C63,'JURNAL'!$F$5:$F$1004,B63)</x:f>
        <x:v>0</x:v>
      </x:c>
      <x:c r="G63" s="101" t="n">
        <x:f>E63-F63</x:f>
        <x:v>0</x:v>
      </x:c>
      <x:c r="H63" s="108" t="n">
        <x:f>IFERROR(F63/E63,0)</x:f>
        <x:v>0</x:v>
      </x:c>
      <x:c r="I63" s="80"/>
      <x:c r="J63" s="80"/>
      <x:c r="K63" s="80"/>
      <x:c r="L63" s="80"/>
    </x:row>
    <x:row r="64">
      <x:c r="A64" s="99"/>
      <x:c r="B64" s="99"/>
      <x:c r="C64" s="99"/>
      <x:c r="D64" s="99" t="str">
        <x:f>IFERROR(VLOOKUP(C64,'DAFTAR AKUN'!$A$5:$H$100,2,FALSE),"")</x:f>
      </x:c>
      <x:c r="E64" s="100"/>
      <x:c r="F64" s="101" t="n">
        <x:f>SUMIFS('JURNAL'!$J$5:$J$1004,'JURNAL'!$D$5:$D$1004,C64,'JURNAL'!$F$5:$F$1004,B64)-SUMIFS('JURNAL'!$K$5:$K$1004,'JURNAL'!$D$5:$D$1004,C64,'JURNAL'!$F$5:$F$1004,B64)</x:f>
        <x:v>0</x:v>
      </x:c>
      <x:c r="G64" s="101" t="n">
        <x:f>E64-F64</x:f>
        <x:v>0</x:v>
      </x:c>
      <x:c r="H64" s="108" t="n">
        <x:f>IFERROR(F64/E64,0)</x:f>
        <x:v>0</x:v>
      </x:c>
      <x:c r="I64" s="80"/>
      <x:c r="J64" s="80"/>
      <x:c r="K64" s="80"/>
      <x:c r="L64" s="80"/>
    </x:row>
    <x:row r="65">
      <x:c r="A65" s="99"/>
      <x:c r="B65" s="99"/>
      <x:c r="C65" s="99"/>
      <x:c r="D65" s="99" t="str">
        <x:f>IFERROR(VLOOKUP(C65,'DAFTAR AKUN'!$A$5:$H$100,2,FALSE),"")</x:f>
      </x:c>
      <x:c r="E65" s="100"/>
      <x:c r="F65" s="101" t="n">
        <x:f>SUMIFS('JURNAL'!$J$5:$J$1004,'JURNAL'!$D$5:$D$1004,C65,'JURNAL'!$F$5:$F$1004,B65)-SUMIFS('JURNAL'!$K$5:$K$1004,'JURNAL'!$D$5:$D$1004,C65,'JURNAL'!$F$5:$F$1004,B65)</x:f>
        <x:v>0</x:v>
      </x:c>
      <x:c r="G65" s="101" t="n">
        <x:f>E65-F65</x:f>
        <x:v>0</x:v>
      </x:c>
      <x:c r="H65" s="108" t="n">
        <x:f>IFERROR(F65/E65,0)</x:f>
        <x:v>0</x:v>
      </x:c>
      <x:c r="I65" s="80"/>
      <x:c r="J65" s="80"/>
      <x:c r="K65" s="80"/>
      <x:c r="L65" s="80"/>
    </x:row>
    <x:row r="66">
      <x:c r="A66" s="99"/>
      <x:c r="B66" s="99"/>
      <x:c r="C66" s="99"/>
      <x:c r="D66" s="99" t="str">
        <x:f>IFERROR(VLOOKUP(C66,'DAFTAR AKUN'!$A$5:$H$100,2,FALSE),"")</x:f>
      </x:c>
      <x:c r="E66" s="100"/>
      <x:c r="F66" s="101" t="n">
        <x:f>SUMIFS('JURNAL'!$J$5:$J$1004,'JURNAL'!$D$5:$D$1004,C66,'JURNAL'!$F$5:$F$1004,B66)-SUMIFS('JURNAL'!$K$5:$K$1004,'JURNAL'!$D$5:$D$1004,C66,'JURNAL'!$F$5:$F$1004,B66)</x:f>
        <x:v>0</x:v>
      </x:c>
      <x:c r="G66" s="101" t="n">
        <x:f>E66-F66</x:f>
        <x:v>0</x:v>
      </x:c>
      <x:c r="H66" s="108" t="n">
        <x:f>IFERROR(F66/E66,0)</x:f>
        <x:v>0</x:v>
      </x:c>
      <x:c r="I66" s="80"/>
      <x:c r="J66" s="80"/>
      <x:c r="K66" s="80"/>
      <x:c r="L66" s="80"/>
    </x:row>
    <x:row r="67">
      <x:c r="A67" s="99"/>
      <x:c r="B67" s="99"/>
      <x:c r="C67" s="99"/>
      <x:c r="D67" s="99" t="str">
        <x:f>IFERROR(VLOOKUP(C67,'DAFTAR AKUN'!$A$5:$H$100,2,FALSE),"")</x:f>
      </x:c>
      <x:c r="E67" s="100"/>
      <x:c r="F67" s="101" t="n">
        <x:f>SUMIFS('JURNAL'!$J$5:$J$1004,'JURNAL'!$D$5:$D$1004,C67,'JURNAL'!$F$5:$F$1004,B67)-SUMIFS('JURNAL'!$K$5:$K$1004,'JURNAL'!$D$5:$D$1004,C67,'JURNAL'!$F$5:$F$1004,B67)</x:f>
        <x:v>0</x:v>
      </x:c>
      <x:c r="G67" s="101" t="n">
        <x:f>E67-F67</x:f>
        <x:v>0</x:v>
      </x:c>
      <x:c r="H67" s="108" t="n">
        <x:f>IFERROR(F67/E67,0)</x:f>
        <x:v>0</x:v>
      </x:c>
      <x:c r="I67" s="80"/>
      <x:c r="J67" s="80"/>
      <x:c r="K67" s="80"/>
      <x:c r="L67" s="80"/>
    </x:row>
    <x:row r="68">
      <x:c r="A68" s="99"/>
      <x:c r="B68" s="99"/>
      <x:c r="C68" s="99"/>
      <x:c r="D68" s="99" t="str">
        <x:f>IFERROR(VLOOKUP(C68,'DAFTAR AKUN'!$A$5:$H$100,2,FALSE),"")</x:f>
      </x:c>
      <x:c r="E68" s="100"/>
      <x:c r="F68" s="101" t="n">
        <x:f>SUMIFS('JURNAL'!$J$5:$J$1004,'JURNAL'!$D$5:$D$1004,C68,'JURNAL'!$F$5:$F$1004,B68)-SUMIFS('JURNAL'!$K$5:$K$1004,'JURNAL'!$D$5:$D$1004,C68,'JURNAL'!$F$5:$F$1004,B68)</x:f>
        <x:v>0</x:v>
      </x:c>
      <x:c r="G68" s="101" t="n">
        <x:f>E68-F68</x:f>
        <x:v>0</x:v>
      </x:c>
      <x:c r="H68" s="108" t="n">
        <x:f>IFERROR(F68/E68,0)</x:f>
        <x:v>0</x:v>
      </x:c>
      <x:c r="I68" s="80"/>
      <x:c r="J68" s="80"/>
      <x:c r="K68" s="80"/>
      <x:c r="L68" s="80"/>
    </x:row>
    <x:row r="69">
      <x:c r="A69" s="99"/>
      <x:c r="B69" s="99"/>
      <x:c r="C69" s="99"/>
      <x:c r="D69" s="99" t="str">
        <x:f>IFERROR(VLOOKUP(C69,'DAFTAR AKUN'!$A$5:$H$100,2,FALSE),"")</x:f>
      </x:c>
      <x:c r="E69" s="100"/>
      <x:c r="F69" s="101" t="n">
        <x:f>SUMIFS('JURNAL'!$J$5:$J$1004,'JURNAL'!$D$5:$D$1004,C69,'JURNAL'!$F$5:$F$1004,B69)-SUMIFS('JURNAL'!$K$5:$K$1004,'JURNAL'!$D$5:$D$1004,C69,'JURNAL'!$F$5:$F$1004,B69)</x:f>
        <x:v>0</x:v>
      </x:c>
      <x:c r="G69" s="101" t="n">
        <x:f>E69-F69</x:f>
        <x:v>0</x:v>
      </x:c>
      <x:c r="H69" s="108" t="n">
        <x:f>IFERROR(F69/E69,0)</x:f>
        <x:v>0</x:v>
      </x:c>
      <x:c r="I69" s="80"/>
      <x:c r="J69" s="80"/>
      <x:c r="K69" s="80"/>
      <x:c r="L69" s="80"/>
    </x:row>
    <x:row r="70">
      <x:c r="A70" s="99"/>
      <x:c r="B70" s="99"/>
      <x:c r="C70" s="99"/>
      <x:c r="D70" s="99" t="str">
        <x:f>IFERROR(VLOOKUP(C70,'DAFTAR AKUN'!$A$5:$H$100,2,FALSE),"")</x:f>
      </x:c>
      <x:c r="E70" s="100"/>
      <x:c r="F70" s="101" t="n">
        <x:f>SUMIFS('JURNAL'!$J$5:$J$1004,'JURNAL'!$D$5:$D$1004,C70,'JURNAL'!$F$5:$F$1004,B70)-SUMIFS('JURNAL'!$K$5:$K$1004,'JURNAL'!$D$5:$D$1004,C70,'JURNAL'!$F$5:$F$1004,B70)</x:f>
        <x:v>0</x:v>
      </x:c>
      <x:c r="G70" s="101" t="n">
        <x:f>E70-F70</x:f>
        <x:v>0</x:v>
      </x:c>
      <x:c r="H70" s="108" t="n">
        <x:f>IFERROR(F70/E70,0)</x:f>
        <x:v>0</x:v>
      </x:c>
      <x:c r="I70" s="80"/>
      <x:c r="J70" s="80"/>
      <x:c r="K70" s="80"/>
      <x:c r="L70" s="80"/>
    </x:row>
    <x:row r="71">
      <x:c r="A71" s="99"/>
      <x:c r="B71" s="99"/>
      <x:c r="C71" s="99"/>
      <x:c r="D71" s="99" t="str">
        <x:f>IFERROR(VLOOKUP(C71,'DAFTAR AKUN'!$A$5:$H$100,2,FALSE),"")</x:f>
      </x:c>
      <x:c r="E71" s="100"/>
      <x:c r="F71" s="101" t="n">
        <x:f>SUMIFS('JURNAL'!$J$5:$J$1004,'JURNAL'!$D$5:$D$1004,C71,'JURNAL'!$F$5:$F$1004,B71)-SUMIFS('JURNAL'!$K$5:$K$1004,'JURNAL'!$D$5:$D$1004,C71,'JURNAL'!$F$5:$F$1004,B71)</x:f>
        <x:v>0</x:v>
      </x:c>
      <x:c r="G71" s="101" t="n">
        <x:f>E71-F71</x:f>
        <x:v>0</x:v>
      </x:c>
      <x:c r="H71" s="108" t="n">
        <x:f>IFERROR(F71/E71,0)</x:f>
        <x:v>0</x:v>
      </x:c>
      <x:c r="I71" s="80"/>
      <x:c r="J71" s="80"/>
      <x:c r="K71" s="80"/>
      <x:c r="L71" s="80"/>
    </x:row>
    <x:row r="72">
      <x:c r="A72" s="99"/>
      <x:c r="B72" s="99"/>
      <x:c r="C72" s="99"/>
      <x:c r="D72" s="99" t="str">
        <x:f>IFERROR(VLOOKUP(C72,'DAFTAR AKUN'!$A$5:$H$100,2,FALSE),"")</x:f>
      </x:c>
      <x:c r="E72" s="100"/>
      <x:c r="F72" s="101" t="n">
        <x:f>SUMIFS('JURNAL'!$J$5:$J$1004,'JURNAL'!$D$5:$D$1004,C72,'JURNAL'!$F$5:$F$1004,B72)-SUMIFS('JURNAL'!$K$5:$K$1004,'JURNAL'!$D$5:$D$1004,C72,'JURNAL'!$F$5:$F$1004,B72)</x:f>
        <x:v>0</x:v>
      </x:c>
      <x:c r="G72" s="101" t="n">
        <x:f>E72-F72</x:f>
        <x:v>0</x:v>
      </x:c>
      <x:c r="H72" s="108" t="n">
        <x:f>IFERROR(F72/E72,0)</x:f>
        <x:v>0</x:v>
      </x:c>
      <x:c r="I72" s="80"/>
      <x:c r="J72" s="80"/>
      <x:c r="K72" s="80"/>
      <x:c r="L72" s="80"/>
    </x:row>
    <x:row r="73">
      <x:c r="A73" s="99"/>
      <x:c r="B73" s="99"/>
      <x:c r="C73" s="99"/>
      <x:c r="D73" s="99" t="str">
        <x:f>IFERROR(VLOOKUP(C73,'DAFTAR AKUN'!$A$5:$H$100,2,FALSE),"")</x:f>
      </x:c>
      <x:c r="E73" s="100"/>
      <x:c r="F73" s="101" t="n">
        <x:f>SUMIFS('JURNAL'!$J$5:$J$1004,'JURNAL'!$D$5:$D$1004,C73,'JURNAL'!$F$5:$F$1004,B73)-SUMIFS('JURNAL'!$K$5:$K$1004,'JURNAL'!$D$5:$D$1004,C73,'JURNAL'!$F$5:$F$1004,B73)</x:f>
        <x:v>0</x:v>
      </x:c>
      <x:c r="G73" s="101" t="n">
        <x:f>E73-F73</x:f>
        <x:v>0</x:v>
      </x:c>
      <x:c r="H73" s="108" t="n">
        <x:f>IFERROR(F73/E73,0)</x:f>
        <x:v>0</x:v>
      </x:c>
      <x:c r="I73" s="80"/>
      <x:c r="J73" s="80"/>
      <x:c r="K73" s="80"/>
      <x:c r="L73" s="80"/>
    </x:row>
    <x:row r="74">
      <x:c r="A74" s="99"/>
      <x:c r="B74" s="99"/>
      <x:c r="C74" s="99"/>
      <x:c r="D74" s="99" t="str">
        <x:f>IFERROR(VLOOKUP(C74,'DAFTAR AKUN'!$A$5:$H$100,2,FALSE),"")</x:f>
      </x:c>
      <x:c r="E74" s="100"/>
      <x:c r="F74" s="101" t="n">
        <x:f>SUMIFS('JURNAL'!$J$5:$J$1004,'JURNAL'!$D$5:$D$1004,C74,'JURNAL'!$F$5:$F$1004,B74)-SUMIFS('JURNAL'!$K$5:$K$1004,'JURNAL'!$D$5:$D$1004,C74,'JURNAL'!$F$5:$F$1004,B74)</x:f>
        <x:v>0</x:v>
      </x:c>
      <x:c r="G74" s="101" t="n">
        <x:f>E74-F74</x:f>
        <x:v>0</x:v>
      </x:c>
      <x:c r="H74" s="108" t="n">
        <x:f>IFERROR(F74/E74,0)</x:f>
        <x:v>0</x:v>
      </x:c>
      <x:c r="I74" s="80"/>
      <x:c r="J74" s="80"/>
      <x:c r="K74" s="80"/>
      <x:c r="L74" s="80"/>
    </x:row>
    <x:row r="75">
      <x:c r="A75" s="99"/>
      <x:c r="B75" s="99"/>
      <x:c r="C75" s="99"/>
      <x:c r="D75" s="99" t="str">
        <x:f>IFERROR(VLOOKUP(C75,'DAFTAR AKUN'!$A$5:$H$100,2,FALSE),"")</x:f>
      </x:c>
      <x:c r="E75" s="100"/>
      <x:c r="F75" s="101" t="n">
        <x:f>SUMIFS('JURNAL'!$J$5:$J$1004,'JURNAL'!$D$5:$D$1004,C75,'JURNAL'!$F$5:$F$1004,B75)-SUMIFS('JURNAL'!$K$5:$K$1004,'JURNAL'!$D$5:$D$1004,C75,'JURNAL'!$F$5:$F$1004,B75)</x:f>
        <x:v>0</x:v>
      </x:c>
      <x:c r="G75" s="101" t="n">
        <x:f>E75-F75</x:f>
        <x:v>0</x:v>
      </x:c>
      <x:c r="H75" s="108" t="n">
        <x:f>IFERROR(F75/E75,0)</x:f>
        <x:v>0</x:v>
      </x:c>
      <x:c r="I75" s="80"/>
      <x:c r="J75" s="80"/>
      <x:c r="K75" s="80"/>
      <x:c r="L75" s="80"/>
    </x:row>
    <x:row r="76">
      <x:c r="A76" s="99"/>
      <x:c r="B76" s="99"/>
      <x:c r="C76" s="99"/>
      <x:c r="D76" s="99" t="str">
        <x:f>IFERROR(VLOOKUP(C76,'DAFTAR AKUN'!$A$5:$H$100,2,FALSE),"")</x:f>
      </x:c>
      <x:c r="E76" s="100"/>
      <x:c r="F76" s="101" t="n">
        <x:f>SUMIFS('JURNAL'!$J$5:$J$1004,'JURNAL'!$D$5:$D$1004,C76,'JURNAL'!$F$5:$F$1004,B76)-SUMIFS('JURNAL'!$K$5:$K$1004,'JURNAL'!$D$5:$D$1004,C76,'JURNAL'!$F$5:$F$1004,B76)</x:f>
        <x:v>0</x:v>
      </x:c>
      <x:c r="G76" s="101" t="n">
        <x:f>E76-F76</x:f>
        <x:v>0</x:v>
      </x:c>
      <x:c r="H76" s="108" t="n">
        <x:f>IFERROR(F76/E76,0)</x:f>
        <x:v>0</x:v>
      </x:c>
      <x:c r="I76" s="80"/>
      <x:c r="J76" s="80"/>
      <x:c r="K76" s="80"/>
      <x:c r="L76" s="80"/>
    </x:row>
    <x:row r="77">
      <x:c r="A77" s="99"/>
      <x:c r="B77" s="99"/>
      <x:c r="C77" s="99"/>
      <x:c r="D77" s="99" t="str">
        <x:f>IFERROR(VLOOKUP(C77,'DAFTAR AKUN'!$A$5:$H$100,2,FALSE),"")</x:f>
      </x:c>
      <x:c r="E77" s="100"/>
      <x:c r="F77" s="101" t="n">
        <x:f>SUMIFS('JURNAL'!$J$5:$J$1004,'JURNAL'!$D$5:$D$1004,C77,'JURNAL'!$F$5:$F$1004,B77)-SUMIFS('JURNAL'!$K$5:$K$1004,'JURNAL'!$D$5:$D$1004,C77,'JURNAL'!$F$5:$F$1004,B77)</x:f>
        <x:v>0</x:v>
      </x:c>
      <x:c r="G77" s="101" t="n">
        <x:f>E77-F77</x:f>
        <x:v>0</x:v>
      </x:c>
      <x:c r="H77" s="108" t="n">
        <x:f>IFERROR(F77/E77,0)</x:f>
        <x:v>0</x:v>
      </x:c>
      <x:c r="I77" s="80"/>
      <x:c r="J77" s="80"/>
      <x:c r="K77" s="80"/>
      <x:c r="L77" s="80"/>
    </x:row>
    <x:row r="78">
      <x:c r="A78" s="99"/>
      <x:c r="B78" s="99"/>
      <x:c r="C78" s="99"/>
      <x:c r="D78" s="99" t="str">
        <x:f>IFERROR(VLOOKUP(C78,'DAFTAR AKUN'!$A$5:$H$100,2,FALSE),"")</x:f>
      </x:c>
      <x:c r="E78" s="100"/>
      <x:c r="F78" s="101" t="n">
        <x:f>SUMIFS('JURNAL'!$J$5:$J$1004,'JURNAL'!$D$5:$D$1004,C78,'JURNAL'!$F$5:$F$1004,B78)-SUMIFS('JURNAL'!$K$5:$K$1004,'JURNAL'!$D$5:$D$1004,C78,'JURNAL'!$F$5:$F$1004,B78)</x:f>
        <x:v>0</x:v>
      </x:c>
      <x:c r="G78" s="101" t="n">
        <x:f>E78-F78</x:f>
        <x:v>0</x:v>
      </x:c>
      <x:c r="H78" s="108" t="n">
        <x:f>IFERROR(F78/E78,0)</x:f>
        <x:v>0</x:v>
      </x:c>
      <x:c r="I78" s="80"/>
      <x:c r="J78" s="80"/>
      <x:c r="K78" s="80"/>
      <x:c r="L78" s="80"/>
    </x:row>
    <x:row r="79">
      <x:c r="A79" s="99"/>
      <x:c r="B79" s="99"/>
      <x:c r="C79" s="99"/>
      <x:c r="D79" s="99" t="str">
        <x:f>IFERROR(VLOOKUP(C79,'DAFTAR AKUN'!$A$5:$H$100,2,FALSE),"")</x:f>
      </x:c>
      <x:c r="E79" s="100"/>
      <x:c r="F79" s="101" t="n">
        <x:f>SUMIFS('JURNAL'!$J$5:$J$1004,'JURNAL'!$D$5:$D$1004,C79,'JURNAL'!$F$5:$F$1004,B79)-SUMIFS('JURNAL'!$K$5:$K$1004,'JURNAL'!$D$5:$D$1004,C79,'JURNAL'!$F$5:$F$1004,B79)</x:f>
        <x:v>0</x:v>
      </x:c>
      <x:c r="G79" s="101" t="n">
        <x:f>E79-F79</x:f>
        <x:v>0</x:v>
      </x:c>
      <x:c r="H79" s="108" t="n">
        <x:f>IFERROR(F79/E79,0)</x:f>
        <x:v>0</x:v>
      </x:c>
      <x:c r="I79" s="80"/>
      <x:c r="J79" s="80"/>
      <x:c r="K79" s="80"/>
      <x:c r="L79" s="80"/>
    </x:row>
    <x:row r="80">
      <x:c r="A80" s="99"/>
      <x:c r="B80" s="99"/>
      <x:c r="C80" s="99"/>
      <x:c r="D80" s="99" t="str">
        <x:f>IFERROR(VLOOKUP(C80,'DAFTAR AKUN'!$A$5:$H$100,2,FALSE),"")</x:f>
      </x:c>
      <x:c r="E80" s="100"/>
      <x:c r="F80" s="101" t="n">
        <x:f>SUMIFS('JURNAL'!$J$5:$J$1004,'JURNAL'!$D$5:$D$1004,C80,'JURNAL'!$F$5:$F$1004,B80)-SUMIFS('JURNAL'!$K$5:$K$1004,'JURNAL'!$D$5:$D$1004,C80,'JURNAL'!$F$5:$F$1004,B80)</x:f>
        <x:v>0</x:v>
      </x:c>
      <x:c r="G80" s="101" t="n">
        <x:f>E80-F80</x:f>
        <x:v>0</x:v>
      </x:c>
      <x:c r="H80" s="108" t="n">
        <x:f>IFERROR(F80/E80,0)</x:f>
        <x:v>0</x:v>
      </x:c>
      <x:c r="I80" s="80"/>
      <x:c r="J80" s="80"/>
      <x:c r="K80" s="80"/>
      <x:c r="L80" s="80"/>
    </x:row>
    <x:row r="81">
      <x:c r="A81" s="99"/>
      <x:c r="B81" s="99"/>
      <x:c r="C81" s="99"/>
      <x:c r="D81" s="99" t="str">
        <x:f>IFERROR(VLOOKUP(C81,'DAFTAR AKUN'!$A$5:$H$100,2,FALSE),"")</x:f>
      </x:c>
      <x:c r="E81" s="100"/>
      <x:c r="F81" s="101" t="n">
        <x:f>SUMIFS('JURNAL'!$J$5:$J$1004,'JURNAL'!$D$5:$D$1004,C81,'JURNAL'!$F$5:$F$1004,B81)-SUMIFS('JURNAL'!$K$5:$K$1004,'JURNAL'!$D$5:$D$1004,C81,'JURNAL'!$F$5:$F$1004,B81)</x:f>
        <x:v>0</x:v>
      </x:c>
      <x:c r="G81" s="101" t="n">
        <x:f>E81-F81</x:f>
        <x:v>0</x:v>
      </x:c>
      <x:c r="H81" s="108" t="n">
        <x:f>IFERROR(F81/E81,0)</x:f>
        <x:v>0</x:v>
      </x:c>
      <x:c r="I81" s="80"/>
      <x:c r="J81" s="80"/>
      <x:c r="K81" s="80"/>
      <x:c r="L81" s="80"/>
    </x:row>
    <x:row r="82">
      <x:c r="A82" s="99"/>
      <x:c r="B82" s="99"/>
      <x:c r="C82" s="99"/>
      <x:c r="D82" s="99" t="str">
        <x:f>IFERROR(VLOOKUP(C82,'DAFTAR AKUN'!$A$5:$H$100,2,FALSE),"")</x:f>
      </x:c>
      <x:c r="E82" s="100"/>
      <x:c r="F82" s="101" t="n">
        <x:f>SUMIFS('JURNAL'!$J$5:$J$1004,'JURNAL'!$D$5:$D$1004,C82,'JURNAL'!$F$5:$F$1004,B82)-SUMIFS('JURNAL'!$K$5:$K$1004,'JURNAL'!$D$5:$D$1004,C82,'JURNAL'!$F$5:$F$1004,B82)</x:f>
        <x:v>0</x:v>
      </x:c>
      <x:c r="G82" s="101" t="n">
        <x:f>E82-F82</x:f>
        <x:v>0</x:v>
      </x:c>
      <x:c r="H82" s="108" t="n">
        <x:f>IFERROR(F82/E82,0)</x:f>
        <x:v>0</x:v>
      </x:c>
      <x:c r="I82" s="80"/>
      <x:c r="J82" s="80"/>
      <x:c r="K82" s="80"/>
      <x:c r="L82" s="80"/>
    </x:row>
    <x:row r="83">
      <x:c r="A83" s="99"/>
      <x:c r="B83" s="99"/>
      <x:c r="C83" s="99"/>
      <x:c r="D83" s="99" t="str">
        <x:f>IFERROR(VLOOKUP(C83,'DAFTAR AKUN'!$A$5:$H$100,2,FALSE),"")</x:f>
      </x:c>
      <x:c r="E83" s="100"/>
      <x:c r="F83" s="101" t="n">
        <x:f>SUMIFS('JURNAL'!$J$5:$J$1004,'JURNAL'!$D$5:$D$1004,C83,'JURNAL'!$F$5:$F$1004,B83)-SUMIFS('JURNAL'!$K$5:$K$1004,'JURNAL'!$D$5:$D$1004,C83,'JURNAL'!$F$5:$F$1004,B83)</x:f>
        <x:v>0</x:v>
      </x:c>
      <x:c r="G83" s="101" t="n">
        <x:f>E83-F83</x:f>
        <x:v>0</x:v>
      </x:c>
      <x:c r="H83" s="108" t="n">
        <x:f>IFERROR(F83/E83,0)</x:f>
        <x:v>0</x:v>
      </x:c>
      <x:c r="I83" s="80"/>
      <x:c r="J83" s="80"/>
      <x:c r="K83" s="80"/>
      <x:c r="L83" s="80"/>
    </x:row>
    <x:row r="84">
      <x:c r="A84" s="99"/>
      <x:c r="B84" s="99"/>
      <x:c r="C84" s="99"/>
      <x:c r="D84" s="99" t="str">
        <x:f>IFERROR(VLOOKUP(C84,'DAFTAR AKUN'!$A$5:$H$100,2,FALSE),"")</x:f>
      </x:c>
      <x:c r="E84" s="100"/>
      <x:c r="F84" s="101" t="n">
        <x:f>SUMIFS('JURNAL'!$J$5:$J$1004,'JURNAL'!$D$5:$D$1004,C84,'JURNAL'!$F$5:$F$1004,B84)-SUMIFS('JURNAL'!$K$5:$K$1004,'JURNAL'!$D$5:$D$1004,C84,'JURNAL'!$F$5:$F$1004,B84)</x:f>
        <x:v>0</x:v>
      </x:c>
      <x:c r="G84" s="101" t="n">
        <x:f>E84-F84</x:f>
        <x:v>0</x:v>
      </x:c>
      <x:c r="H84" s="108" t="n">
        <x:f>IFERROR(F84/E84,0)</x:f>
        <x:v>0</x:v>
      </x:c>
      <x:c r="I84" s="80"/>
      <x:c r="J84" s="80"/>
      <x:c r="K84" s="80"/>
      <x:c r="L84" s="80"/>
    </x:row>
    <x:row r="85">
      <x:c r="A85" s="99"/>
      <x:c r="B85" s="99"/>
      <x:c r="C85" s="99"/>
      <x:c r="D85" s="99" t="str">
        <x:f>IFERROR(VLOOKUP(C85,'DAFTAR AKUN'!$A$5:$H$100,2,FALSE),"")</x:f>
      </x:c>
      <x:c r="E85" s="100"/>
      <x:c r="F85" s="101" t="n">
        <x:f>SUMIFS('JURNAL'!$J$5:$J$1004,'JURNAL'!$D$5:$D$1004,C85,'JURNAL'!$F$5:$F$1004,B85)-SUMIFS('JURNAL'!$K$5:$K$1004,'JURNAL'!$D$5:$D$1004,C85,'JURNAL'!$F$5:$F$1004,B85)</x:f>
        <x:v>0</x:v>
      </x:c>
      <x:c r="G85" s="101" t="n">
        <x:f>E85-F85</x:f>
        <x:v>0</x:v>
      </x:c>
      <x:c r="H85" s="108" t="n">
        <x:f>IFERROR(F85/E85,0)</x:f>
        <x:v>0</x:v>
      </x:c>
      <x:c r="I85" s="80"/>
      <x:c r="J85" s="80"/>
      <x:c r="K85" s="80"/>
      <x:c r="L85" s="80"/>
    </x:row>
    <x:row r="86">
      <x:c r="A86" s="99"/>
      <x:c r="B86" s="99"/>
      <x:c r="C86" s="99"/>
      <x:c r="D86" s="99" t="str">
        <x:f>IFERROR(VLOOKUP(C86,'DAFTAR AKUN'!$A$5:$H$100,2,FALSE),"")</x:f>
      </x:c>
      <x:c r="E86" s="100"/>
      <x:c r="F86" s="101" t="n">
        <x:f>SUMIFS('JURNAL'!$J$5:$J$1004,'JURNAL'!$D$5:$D$1004,C86,'JURNAL'!$F$5:$F$1004,B86)-SUMIFS('JURNAL'!$K$5:$K$1004,'JURNAL'!$D$5:$D$1004,C86,'JURNAL'!$F$5:$F$1004,B86)</x:f>
        <x:v>0</x:v>
      </x:c>
      <x:c r="G86" s="101" t="n">
        <x:f>E86-F86</x:f>
        <x:v>0</x:v>
      </x:c>
      <x:c r="H86" s="108" t="n">
        <x:f>IFERROR(F86/E86,0)</x:f>
        <x:v>0</x:v>
      </x:c>
      <x:c r="I86" s="80"/>
      <x:c r="J86" s="80"/>
      <x:c r="K86" s="80"/>
      <x:c r="L86" s="80"/>
    </x:row>
    <x:row r="87">
      <x:c r="A87" s="99"/>
      <x:c r="B87" s="99"/>
      <x:c r="C87" s="99"/>
      <x:c r="D87" s="99" t="str">
        <x:f>IFERROR(VLOOKUP(C87,'DAFTAR AKUN'!$A$5:$H$100,2,FALSE),"")</x:f>
      </x:c>
      <x:c r="E87" s="100"/>
      <x:c r="F87" s="101" t="n">
        <x:f>SUMIFS('JURNAL'!$J$5:$J$1004,'JURNAL'!$D$5:$D$1004,C87,'JURNAL'!$F$5:$F$1004,B87)-SUMIFS('JURNAL'!$K$5:$K$1004,'JURNAL'!$D$5:$D$1004,C87,'JURNAL'!$F$5:$F$1004,B87)</x:f>
        <x:v>0</x:v>
      </x:c>
      <x:c r="G87" s="101" t="n">
        <x:f>E87-F87</x:f>
        <x:v>0</x:v>
      </x:c>
      <x:c r="H87" s="108" t="n">
        <x:f>IFERROR(F87/E87,0)</x:f>
        <x:v>0</x:v>
      </x:c>
      <x:c r="I87" s="80"/>
      <x:c r="J87" s="80"/>
      <x:c r="K87" s="80"/>
      <x:c r="L87" s="80"/>
    </x:row>
    <x:row r="88">
      <x:c r="A88" s="99"/>
      <x:c r="B88" s="99"/>
      <x:c r="C88" s="99"/>
      <x:c r="D88" s="99" t="str">
        <x:f>IFERROR(VLOOKUP(C88,'DAFTAR AKUN'!$A$5:$H$100,2,FALSE),"")</x:f>
      </x:c>
      <x:c r="E88" s="100"/>
      <x:c r="F88" s="101" t="n">
        <x:f>SUMIFS('JURNAL'!$J$5:$J$1004,'JURNAL'!$D$5:$D$1004,C88,'JURNAL'!$F$5:$F$1004,B88)-SUMIFS('JURNAL'!$K$5:$K$1004,'JURNAL'!$D$5:$D$1004,C88,'JURNAL'!$F$5:$F$1004,B88)</x:f>
        <x:v>0</x:v>
      </x:c>
      <x:c r="G88" s="101" t="n">
        <x:f>E88-F88</x:f>
        <x:v>0</x:v>
      </x:c>
      <x:c r="H88" s="108" t="n">
        <x:f>IFERROR(F88/E88,0)</x:f>
        <x:v>0</x:v>
      </x:c>
      <x:c r="I88" s="80"/>
      <x:c r="J88" s="80"/>
      <x:c r="K88" s="80"/>
      <x:c r="L88" s="80"/>
    </x:row>
    <x:row r="89">
      <x:c r="A89" s="99"/>
      <x:c r="B89" s="99"/>
      <x:c r="C89" s="99"/>
      <x:c r="D89" s="99" t="str">
        <x:f>IFERROR(VLOOKUP(C89,'DAFTAR AKUN'!$A$5:$H$100,2,FALSE),"")</x:f>
      </x:c>
      <x:c r="E89" s="100"/>
      <x:c r="F89" s="101" t="n">
        <x:f>SUMIFS('JURNAL'!$J$5:$J$1004,'JURNAL'!$D$5:$D$1004,C89,'JURNAL'!$F$5:$F$1004,B89)-SUMIFS('JURNAL'!$K$5:$K$1004,'JURNAL'!$D$5:$D$1004,C89,'JURNAL'!$F$5:$F$1004,B89)</x:f>
        <x:v>0</x:v>
      </x:c>
      <x:c r="G89" s="101" t="n">
        <x:f>E89-F89</x:f>
        <x:v>0</x:v>
      </x:c>
      <x:c r="H89" s="108" t="n">
        <x:f>IFERROR(F89/E89,0)</x:f>
        <x:v>0</x:v>
      </x:c>
      <x:c r="I89" s="80"/>
      <x:c r="J89" s="80"/>
      <x:c r="K89" s="80"/>
      <x:c r="L89" s="80"/>
    </x:row>
    <x:row r="90">
      <x:c r="A90" s="99"/>
      <x:c r="B90" s="99"/>
      <x:c r="C90" s="99"/>
      <x:c r="D90" s="99" t="str">
        <x:f>IFERROR(VLOOKUP(C90,'DAFTAR AKUN'!$A$5:$H$100,2,FALSE),"")</x:f>
      </x:c>
      <x:c r="E90" s="100"/>
      <x:c r="F90" s="101" t="n">
        <x:f>SUMIFS('JURNAL'!$J$5:$J$1004,'JURNAL'!$D$5:$D$1004,C90,'JURNAL'!$F$5:$F$1004,B90)-SUMIFS('JURNAL'!$K$5:$K$1004,'JURNAL'!$D$5:$D$1004,C90,'JURNAL'!$F$5:$F$1004,B90)</x:f>
        <x:v>0</x:v>
      </x:c>
      <x:c r="G90" s="101" t="n">
        <x:f>E90-F90</x:f>
        <x:v>0</x:v>
      </x:c>
      <x:c r="H90" s="108" t="n">
        <x:f>IFERROR(F90/E90,0)</x:f>
        <x:v>0</x:v>
      </x:c>
      <x:c r="I90" s="80"/>
      <x:c r="J90" s="80"/>
      <x:c r="K90" s="80"/>
      <x:c r="L90" s="80"/>
    </x:row>
    <x:row r="91">
      <x:c r="A91" s="99"/>
      <x:c r="B91" s="99"/>
      <x:c r="C91" s="99"/>
      <x:c r="D91" s="99" t="str">
        <x:f>IFERROR(VLOOKUP(C91,'DAFTAR AKUN'!$A$5:$H$100,2,FALSE),"")</x:f>
      </x:c>
      <x:c r="E91" s="100"/>
      <x:c r="F91" s="101" t="n">
        <x:f>SUMIFS('JURNAL'!$J$5:$J$1004,'JURNAL'!$D$5:$D$1004,C91,'JURNAL'!$F$5:$F$1004,B91)-SUMIFS('JURNAL'!$K$5:$K$1004,'JURNAL'!$D$5:$D$1004,C91,'JURNAL'!$F$5:$F$1004,B91)</x:f>
        <x:v>0</x:v>
      </x:c>
      <x:c r="G91" s="101" t="n">
        <x:f>E91-F91</x:f>
        <x:v>0</x:v>
      </x:c>
      <x:c r="H91" s="108" t="n">
        <x:f>IFERROR(F91/E91,0)</x:f>
        <x:v>0</x:v>
      </x:c>
      <x:c r="I91" s="80"/>
      <x:c r="J91" s="80"/>
      <x:c r="K91" s="80"/>
      <x:c r="L91" s="80"/>
    </x:row>
    <x:row r="92">
      <x:c r="A92" s="99"/>
      <x:c r="B92" s="99"/>
      <x:c r="C92" s="99"/>
      <x:c r="D92" s="99" t="str">
        <x:f>IFERROR(VLOOKUP(C92,'DAFTAR AKUN'!$A$5:$H$100,2,FALSE),"")</x:f>
      </x:c>
      <x:c r="E92" s="100"/>
      <x:c r="F92" s="101" t="n">
        <x:f>SUMIFS('JURNAL'!$J$5:$J$1004,'JURNAL'!$D$5:$D$1004,C92,'JURNAL'!$F$5:$F$1004,B92)-SUMIFS('JURNAL'!$K$5:$K$1004,'JURNAL'!$D$5:$D$1004,C92,'JURNAL'!$F$5:$F$1004,B92)</x:f>
        <x:v>0</x:v>
      </x:c>
      <x:c r="G92" s="101" t="n">
        <x:f>E92-F92</x:f>
        <x:v>0</x:v>
      </x:c>
      <x:c r="H92" s="108" t="n">
        <x:f>IFERROR(F92/E92,0)</x:f>
        <x:v>0</x:v>
      </x:c>
      <x:c r="I92" s="80"/>
      <x:c r="J92" s="80"/>
      <x:c r="K92" s="80"/>
      <x:c r="L92" s="80"/>
    </x:row>
    <x:row r="93">
      <x:c r="A93" s="99"/>
      <x:c r="B93" s="99"/>
      <x:c r="C93" s="99"/>
      <x:c r="D93" s="99" t="str">
        <x:f>IFERROR(VLOOKUP(C93,'DAFTAR AKUN'!$A$5:$H$100,2,FALSE),"")</x:f>
      </x:c>
      <x:c r="E93" s="100"/>
      <x:c r="F93" s="101" t="n">
        <x:f>SUMIFS('JURNAL'!$J$5:$J$1004,'JURNAL'!$D$5:$D$1004,C93,'JURNAL'!$F$5:$F$1004,B93)-SUMIFS('JURNAL'!$K$5:$K$1004,'JURNAL'!$D$5:$D$1004,C93,'JURNAL'!$F$5:$F$1004,B93)</x:f>
        <x:v>0</x:v>
      </x:c>
      <x:c r="G93" s="101" t="n">
        <x:f>E93-F93</x:f>
        <x:v>0</x:v>
      </x:c>
      <x:c r="H93" s="108" t="n">
        <x:f>IFERROR(F93/E93,0)</x:f>
        <x:v>0</x:v>
      </x:c>
      <x:c r="I93" s="80"/>
      <x:c r="J93" s="80"/>
      <x:c r="K93" s="80"/>
      <x:c r="L93" s="80"/>
    </x:row>
    <x:row r="94">
      <x:c r="A94" s="99"/>
      <x:c r="B94" s="99"/>
      <x:c r="C94" s="99"/>
      <x:c r="D94" s="99" t="str">
        <x:f>IFERROR(VLOOKUP(C94,'DAFTAR AKUN'!$A$5:$H$100,2,FALSE),"")</x:f>
      </x:c>
      <x:c r="E94" s="100"/>
      <x:c r="F94" s="101" t="n">
        <x:f>SUMIFS('JURNAL'!$J$5:$J$1004,'JURNAL'!$D$5:$D$1004,C94,'JURNAL'!$F$5:$F$1004,B94)-SUMIFS('JURNAL'!$K$5:$K$1004,'JURNAL'!$D$5:$D$1004,C94,'JURNAL'!$F$5:$F$1004,B94)</x:f>
        <x:v>0</x:v>
      </x:c>
      <x:c r="G94" s="101" t="n">
        <x:f>E94-F94</x:f>
        <x:v>0</x:v>
      </x:c>
      <x:c r="H94" s="108" t="n">
        <x:f>IFERROR(F94/E94,0)</x:f>
        <x:v>0</x:v>
      </x:c>
      <x:c r="I94" s="80"/>
      <x:c r="J94" s="80"/>
      <x:c r="K94" s="80"/>
      <x:c r="L94" s="80"/>
    </x:row>
    <x:row r="95">
      <x:c r="A95" s="99"/>
      <x:c r="B95" s="99"/>
      <x:c r="C95" s="99"/>
      <x:c r="D95" s="99" t="str">
        <x:f>IFERROR(VLOOKUP(C95,'DAFTAR AKUN'!$A$5:$H$100,2,FALSE),"")</x:f>
      </x:c>
      <x:c r="E95" s="100"/>
      <x:c r="F95" s="101" t="n">
        <x:f>SUMIFS('JURNAL'!$J$5:$J$1004,'JURNAL'!$D$5:$D$1004,C95,'JURNAL'!$F$5:$F$1004,B95)-SUMIFS('JURNAL'!$K$5:$K$1004,'JURNAL'!$D$5:$D$1004,C95,'JURNAL'!$F$5:$F$1004,B95)</x:f>
        <x:v>0</x:v>
      </x:c>
      <x:c r="G95" s="101" t="n">
        <x:f>E95-F95</x:f>
        <x:v>0</x:v>
      </x:c>
      <x:c r="H95" s="108" t="n">
        <x:f>IFERROR(F95/E95,0)</x:f>
        <x:v>0</x:v>
      </x:c>
      <x:c r="I95" s="80"/>
      <x:c r="J95" s="80"/>
      <x:c r="K95" s="80"/>
      <x:c r="L95" s="80"/>
    </x:row>
    <x:row r="96">
      <x:c r="A96" s="99"/>
      <x:c r="B96" s="99"/>
      <x:c r="C96" s="99"/>
      <x:c r="D96" s="99" t="str">
        <x:f>IFERROR(VLOOKUP(C96,'DAFTAR AKUN'!$A$5:$H$100,2,FALSE),"")</x:f>
      </x:c>
      <x:c r="E96" s="100"/>
      <x:c r="F96" s="101" t="n">
        <x:f>SUMIFS('JURNAL'!$J$5:$J$1004,'JURNAL'!$D$5:$D$1004,C96,'JURNAL'!$F$5:$F$1004,B96)-SUMIFS('JURNAL'!$K$5:$K$1004,'JURNAL'!$D$5:$D$1004,C96,'JURNAL'!$F$5:$F$1004,B96)</x:f>
        <x:v>0</x:v>
      </x:c>
      <x:c r="G96" s="101" t="n">
        <x:f>E96-F96</x:f>
        <x:v>0</x:v>
      </x:c>
      <x:c r="H96" s="108" t="n">
        <x:f>IFERROR(F96/E96,0)</x:f>
        <x:v>0</x:v>
      </x:c>
      <x:c r="I96" s="80"/>
      <x:c r="J96" s="80"/>
      <x:c r="K96" s="80"/>
      <x:c r="L96" s="80"/>
    </x:row>
    <x:row r="97">
      <x:c r="A97" s="99"/>
      <x:c r="B97" s="99"/>
      <x:c r="C97" s="99"/>
      <x:c r="D97" s="99" t="str">
        <x:f>IFERROR(VLOOKUP(C97,'DAFTAR AKUN'!$A$5:$H$100,2,FALSE),"")</x:f>
      </x:c>
      <x:c r="E97" s="100"/>
      <x:c r="F97" s="101" t="n">
        <x:f>SUMIFS('JURNAL'!$J$5:$J$1004,'JURNAL'!$D$5:$D$1004,C97,'JURNAL'!$F$5:$F$1004,B97)-SUMIFS('JURNAL'!$K$5:$K$1004,'JURNAL'!$D$5:$D$1004,C97,'JURNAL'!$F$5:$F$1004,B97)</x:f>
        <x:v>0</x:v>
      </x:c>
      <x:c r="G97" s="101" t="n">
        <x:f>E97-F97</x:f>
        <x:v>0</x:v>
      </x:c>
      <x:c r="H97" s="108" t="n">
        <x:f>IFERROR(F97/E97,0)</x:f>
        <x:v>0</x:v>
      </x:c>
      <x:c r="I97" s="80"/>
      <x:c r="J97" s="80"/>
      <x:c r="K97" s="80"/>
      <x:c r="L97" s="80"/>
    </x:row>
    <x:row r="98">
      <x:c r="A98" s="99"/>
      <x:c r="B98" s="99"/>
      <x:c r="C98" s="99"/>
      <x:c r="D98" s="99" t="str">
        <x:f>IFERROR(VLOOKUP(C98,'DAFTAR AKUN'!$A$5:$H$100,2,FALSE),"")</x:f>
      </x:c>
      <x:c r="E98" s="100"/>
      <x:c r="F98" s="101" t="n">
        <x:f>SUMIFS('JURNAL'!$J$5:$J$1004,'JURNAL'!$D$5:$D$1004,C98,'JURNAL'!$F$5:$F$1004,B98)-SUMIFS('JURNAL'!$K$5:$K$1004,'JURNAL'!$D$5:$D$1004,C98,'JURNAL'!$F$5:$F$1004,B98)</x:f>
        <x:v>0</x:v>
      </x:c>
      <x:c r="G98" s="101" t="n">
        <x:f>E98-F98</x:f>
        <x:v>0</x:v>
      </x:c>
      <x:c r="H98" s="108" t="n">
        <x:f>IFERROR(F98/E98,0)</x:f>
        <x:v>0</x:v>
      </x:c>
      <x:c r="I98" s="80"/>
      <x:c r="J98" s="80"/>
      <x:c r="K98" s="80"/>
      <x:c r="L98" s="80"/>
    </x:row>
    <x:row r="99">
      <x:c r="A99" s="99"/>
      <x:c r="B99" s="99"/>
      <x:c r="C99" s="99"/>
      <x:c r="D99" s="99" t="str">
        <x:f>IFERROR(VLOOKUP(C99,'DAFTAR AKUN'!$A$5:$H$100,2,FALSE),"")</x:f>
      </x:c>
      <x:c r="E99" s="100"/>
      <x:c r="F99" s="101" t="n">
        <x:f>SUMIFS('JURNAL'!$J$5:$J$1004,'JURNAL'!$D$5:$D$1004,C99,'JURNAL'!$F$5:$F$1004,B99)-SUMIFS('JURNAL'!$K$5:$K$1004,'JURNAL'!$D$5:$D$1004,C99,'JURNAL'!$F$5:$F$1004,B99)</x:f>
        <x:v>0</x:v>
      </x:c>
      <x:c r="G99" s="101" t="n">
        <x:f>E99-F99</x:f>
        <x:v>0</x:v>
      </x:c>
      <x:c r="H99" s="108" t="n">
        <x:f>IFERROR(F99/E99,0)</x:f>
        <x:v>0</x:v>
      </x:c>
      <x:c r="I99" s="80"/>
      <x:c r="J99" s="80"/>
      <x:c r="K99" s="80"/>
      <x:c r="L99" s="80"/>
    </x:row>
    <x:row r="100">
      <x:c r="A100" s="99"/>
      <x:c r="B100" s="99"/>
      <x:c r="C100" s="99"/>
      <x:c r="D100" s="99" t="str">
        <x:f>IFERROR(VLOOKUP(C100,'DAFTAR AKUN'!$A$5:$H$100,2,FALSE),"")</x:f>
      </x:c>
      <x:c r="E100" s="100"/>
      <x:c r="F100" s="101" t="n">
        <x:f>SUMIFS('JURNAL'!$J$5:$J$1004,'JURNAL'!$D$5:$D$1004,C100,'JURNAL'!$F$5:$F$1004,B100)-SUMIFS('JURNAL'!$K$5:$K$1004,'JURNAL'!$D$5:$D$1004,C100,'JURNAL'!$F$5:$F$1004,B100)</x:f>
        <x:v>0</x:v>
      </x:c>
      <x:c r="G100" s="101" t="n">
        <x:f>E100-F100</x:f>
        <x:v>0</x:v>
      </x:c>
      <x:c r="H100" s="108" t="n">
        <x:f>IFERROR(F100/E100,0)</x:f>
        <x:v>0</x:v>
      </x:c>
      <x:c r="I100" s="80"/>
      <x:c r="J100" s="80"/>
      <x:c r="K100" s="80"/>
      <x:c r="L100" s="80"/>
    </x:row>
    <x:row r="101">
      <x:c r="A101" s="99"/>
      <x:c r="B101" s="99"/>
      <x:c r="C101" s="99"/>
      <x:c r="D101" s="99" t="str">
        <x:f>IFERROR(VLOOKUP(C101,'DAFTAR AKUN'!$A$5:$H$100,2,FALSE),"")</x:f>
      </x:c>
      <x:c r="E101" s="100"/>
      <x:c r="F101" s="101" t="n">
        <x:f>SUMIFS('JURNAL'!$J$5:$J$1004,'JURNAL'!$D$5:$D$1004,C101,'JURNAL'!$F$5:$F$1004,B101)-SUMIFS('JURNAL'!$K$5:$K$1004,'JURNAL'!$D$5:$D$1004,C101,'JURNAL'!$F$5:$F$1004,B101)</x:f>
        <x:v>0</x:v>
      </x:c>
      <x:c r="G101" s="101" t="n">
        <x:f>E101-F101</x:f>
        <x:v>0</x:v>
      </x:c>
      <x:c r="H101" s="108" t="n">
        <x:f>IFERROR(F101/E101,0)</x:f>
        <x:v>0</x:v>
      </x:c>
      <x:c r="I101" s="80"/>
      <x:c r="J101" s="80"/>
      <x:c r="K101" s="80"/>
      <x:c r="L101" s="80"/>
    </x:row>
    <x:row r="102">
      <x:c r="A102" s="99"/>
      <x:c r="B102" s="99"/>
      <x:c r="C102" s="99"/>
      <x:c r="D102" s="99" t="str">
        <x:f>IFERROR(VLOOKUP(C102,'DAFTAR AKUN'!$A$5:$H$100,2,FALSE),"")</x:f>
      </x:c>
      <x:c r="E102" s="100"/>
      <x:c r="F102" s="101" t="n">
        <x:f>SUMIFS('JURNAL'!$J$5:$J$1004,'JURNAL'!$D$5:$D$1004,C102,'JURNAL'!$F$5:$F$1004,B102)-SUMIFS('JURNAL'!$K$5:$K$1004,'JURNAL'!$D$5:$D$1004,C102,'JURNAL'!$F$5:$F$1004,B102)</x:f>
        <x:v>0</x:v>
      </x:c>
      <x:c r="G102" s="101" t="n">
        <x:f>E102-F102</x:f>
        <x:v>0</x:v>
      </x:c>
      <x:c r="H102" s="108" t="n">
        <x:f>IFERROR(F102/E102,0)</x:f>
        <x:v>0</x:v>
      </x:c>
      <x:c r="I102" s="80"/>
      <x:c r="J102" s="80"/>
      <x:c r="K102" s="80"/>
      <x:c r="L102" s="80"/>
    </x:row>
    <x:row r="103">
      <x:c r="A103" s="99"/>
      <x:c r="B103" s="99"/>
      <x:c r="C103" s="99"/>
      <x:c r="D103" s="99" t="str">
        <x:f>IFERROR(VLOOKUP(C103,'DAFTAR AKUN'!$A$5:$H$100,2,FALSE),"")</x:f>
      </x:c>
      <x:c r="E103" s="100"/>
      <x:c r="F103" s="101" t="n">
        <x:f>SUMIFS('JURNAL'!$J$5:$J$1004,'JURNAL'!$D$5:$D$1004,C103,'JURNAL'!$F$5:$F$1004,B103)-SUMIFS('JURNAL'!$K$5:$K$1004,'JURNAL'!$D$5:$D$1004,C103,'JURNAL'!$F$5:$F$1004,B103)</x:f>
        <x:v>0</x:v>
      </x:c>
      <x:c r="G103" s="101" t="n">
        <x:f>E103-F103</x:f>
        <x:v>0</x:v>
      </x:c>
      <x:c r="H103" s="108" t="n">
        <x:f>IFERROR(F103/E103,0)</x:f>
        <x:v>0</x:v>
      </x:c>
      <x:c r="I103" s="80"/>
      <x:c r="J103" s="80"/>
      <x:c r="K103" s="80"/>
      <x:c r="L103" s="80"/>
    </x:row>
    <x:row r="104">
      <x:c r="A104" s="99"/>
      <x:c r="B104" s="99"/>
      <x:c r="C104" s="99"/>
      <x:c r="D104" s="99" t="str">
        <x:f>IFERROR(VLOOKUP(C104,'DAFTAR AKUN'!$A$5:$H$100,2,FALSE),"")</x:f>
      </x:c>
      <x:c r="E104" s="100"/>
      <x:c r="F104" s="101" t="n">
        <x:f>SUMIFS('JURNAL'!$J$5:$J$1004,'JURNAL'!$D$5:$D$1004,C104,'JURNAL'!$F$5:$F$1004,B104)-SUMIFS('JURNAL'!$K$5:$K$1004,'JURNAL'!$D$5:$D$1004,C104,'JURNAL'!$F$5:$F$1004,B104)</x:f>
        <x:v>0</x:v>
      </x:c>
      <x:c r="G104" s="101" t="n">
        <x:f>E104-F104</x:f>
        <x:v>0</x:v>
      </x:c>
      <x:c r="H104" s="108" t="n">
        <x:f>IFERROR(F104/E104,0)</x:f>
        <x:v>0</x:v>
      </x:c>
      <x:c r="I104" s="80"/>
      <x:c r="J104" s="80"/>
      <x:c r="K104" s="80"/>
      <x:c r="L104" s="80"/>
    </x:row>
    <x:row r="105">
      <x:c r="A105" s="99"/>
      <x:c r="B105" s="99"/>
      <x:c r="C105" s="99"/>
      <x:c r="D105" s="99" t="str">
        <x:f>IFERROR(VLOOKUP(C105,'DAFTAR AKUN'!$A$5:$H$100,2,FALSE),"")</x:f>
      </x:c>
      <x:c r="E105" s="100"/>
      <x:c r="F105" s="101" t="n">
        <x:f>SUMIFS('JURNAL'!$J$5:$J$1004,'JURNAL'!$D$5:$D$1004,C105,'JURNAL'!$F$5:$F$1004,B105)-SUMIFS('JURNAL'!$K$5:$K$1004,'JURNAL'!$D$5:$D$1004,C105,'JURNAL'!$F$5:$F$1004,B105)</x:f>
        <x:v>0</x:v>
      </x:c>
      <x:c r="G105" s="101" t="n">
        <x:f>E105-F105</x:f>
        <x:v>0</x:v>
      </x:c>
      <x:c r="H105" s="108" t="n">
        <x:f>IFERROR(F105/E105,0)</x:f>
        <x:v>0</x:v>
      </x:c>
      <x:c r="I105" s="80"/>
      <x:c r="J105" s="80"/>
      <x:c r="K105" s="80"/>
      <x:c r="L105" s="80"/>
    </x:row>
    <x:row r="106">
      <x:c r="A106" s="99"/>
      <x:c r="B106" s="99"/>
      <x:c r="C106" s="99"/>
      <x:c r="D106" s="99" t="str">
        <x:f>IFERROR(VLOOKUP(C106,'DAFTAR AKUN'!$A$5:$H$100,2,FALSE),"")</x:f>
      </x:c>
      <x:c r="E106" s="100"/>
      <x:c r="F106" s="101" t="n">
        <x:f>SUMIFS('JURNAL'!$J$5:$J$1004,'JURNAL'!$D$5:$D$1004,C106,'JURNAL'!$F$5:$F$1004,B106)-SUMIFS('JURNAL'!$K$5:$K$1004,'JURNAL'!$D$5:$D$1004,C106,'JURNAL'!$F$5:$F$1004,B106)</x:f>
        <x:v>0</x:v>
      </x:c>
      <x:c r="G106" s="101" t="n">
        <x:f>E106-F106</x:f>
        <x:v>0</x:v>
      </x:c>
      <x:c r="H106" s="108" t="n">
        <x:f>IFERROR(F106/E106,0)</x:f>
        <x:v>0</x:v>
      </x:c>
      <x:c r="I106" s="80"/>
      <x:c r="J106" s="80"/>
      <x:c r="K106" s="80"/>
      <x:c r="L106" s="80"/>
    </x:row>
    <x:row r="107">
      <x:c r="A107" s="99"/>
      <x:c r="B107" s="99"/>
      <x:c r="C107" s="99"/>
      <x:c r="D107" s="99" t="str">
        <x:f>IFERROR(VLOOKUP(C107,'DAFTAR AKUN'!$A$5:$H$100,2,FALSE),"")</x:f>
      </x:c>
      <x:c r="E107" s="100"/>
      <x:c r="F107" s="101" t="n">
        <x:f>SUMIFS('JURNAL'!$J$5:$J$1004,'JURNAL'!$D$5:$D$1004,C107,'JURNAL'!$F$5:$F$1004,B107)-SUMIFS('JURNAL'!$K$5:$K$1004,'JURNAL'!$D$5:$D$1004,C107,'JURNAL'!$F$5:$F$1004,B107)</x:f>
        <x:v>0</x:v>
      </x:c>
      <x:c r="G107" s="101" t="n">
        <x:f>E107-F107</x:f>
        <x:v>0</x:v>
      </x:c>
      <x:c r="H107" s="108" t="n">
        <x:f>IFERROR(F107/E107,0)</x:f>
        <x:v>0</x:v>
      </x:c>
      <x:c r="I107" s="80"/>
      <x:c r="J107" s="80"/>
      <x:c r="K107" s="80"/>
      <x:c r="L107" s="80"/>
    </x:row>
    <x:row r="108">
      <x:c r="A108" s="99"/>
      <x:c r="B108" s="99"/>
      <x:c r="C108" s="99"/>
      <x:c r="D108" s="99" t="str">
        <x:f>IFERROR(VLOOKUP(C108,'DAFTAR AKUN'!$A$5:$H$100,2,FALSE),"")</x:f>
      </x:c>
      <x:c r="E108" s="100"/>
      <x:c r="F108" s="101" t="n">
        <x:f>SUMIFS('JURNAL'!$J$5:$J$1004,'JURNAL'!$D$5:$D$1004,C108,'JURNAL'!$F$5:$F$1004,B108)-SUMIFS('JURNAL'!$K$5:$K$1004,'JURNAL'!$D$5:$D$1004,C108,'JURNAL'!$F$5:$F$1004,B108)</x:f>
        <x:v>0</x:v>
      </x:c>
      <x:c r="G108" s="101" t="n">
        <x:f>E108-F108</x:f>
        <x:v>0</x:v>
      </x:c>
      <x:c r="H108" s="108" t="n">
        <x:f>IFERROR(F108/E108,0)</x:f>
        <x:v>0</x:v>
      </x:c>
      <x:c r="I108" s="80"/>
      <x:c r="J108" s="80"/>
      <x:c r="K108" s="80"/>
      <x:c r="L108" s="80"/>
    </x:row>
    <x:row r="109">
      <x:c r="A109" s="99"/>
      <x:c r="B109" s="99"/>
      <x:c r="C109" s="99"/>
      <x:c r="D109" s="99" t="str">
        <x:f>IFERROR(VLOOKUP(C109,'DAFTAR AKUN'!$A$5:$H$100,2,FALSE),"")</x:f>
      </x:c>
      <x:c r="E109" s="100"/>
      <x:c r="F109" s="101" t="n">
        <x:f>SUMIFS('JURNAL'!$J$5:$J$1004,'JURNAL'!$D$5:$D$1004,C109,'JURNAL'!$F$5:$F$1004,B109)-SUMIFS('JURNAL'!$K$5:$K$1004,'JURNAL'!$D$5:$D$1004,C109,'JURNAL'!$F$5:$F$1004,B109)</x:f>
        <x:v>0</x:v>
      </x:c>
      <x:c r="G109" s="101" t="n">
        <x:f>E109-F109</x:f>
        <x:v>0</x:v>
      </x:c>
      <x:c r="H109" s="108" t="n">
        <x:f>IFERROR(F109/E109,0)</x:f>
        <x:v>0</x:v>
      </x:c>
      <x:c r="I109" s="80"/>
      <x:c r="J109" s="80"/>
      <x:c r="K109" s="80"/>
      <x:c r="L109" s="80"/>
    </x:row>
    <x:row r="110">
      <x:c r="A110" s="99"/>
      <x:c r="B110" s="99"/>
      <x:c r="C110" s="99"/>
      <x:c r="D110" s="99" t="str">
        <x:f>IFERROR(VLOOKUP(C110,'DAFTAR AKUN'!$A$5:$H$100,2,FALSE),"")</x:f>
      </x:c>
      <x:c r="E110" s="100"/>
      <x:c r="F110" s="101" t="n">
        <x:f>SUMIFS('JURNAL'!$J$5:$J$1004,'JURNAL'!$D$5:$D$1004,C110,'JURNAL'!$F$5:$F$1004,B110)-SUMIFS('JURNAL'!$K$5:$K$1004,'JURNAL'!$D$5:$D$1004,C110,'JURNAL'!$F$5:$F$1004,B110)</x:f>
        <x:v>0</x:v>
      </x:c>
      <x:c r="G110" s="101" t="n">
        <x:f>E110-F110</x:f>
        <x:v>0</x:v>
      </x:c>
      <x:c r="H110" s="108" t="n">
        <x:f>IFERROR(F110/E110,0)</x:f>
        <x:v>0</x:v>
      </x:c>
      <x:c r="I110" s="80"/>
      <x:c r="J110" s="80"/>
      <x:c r="K110" s="80"/>
      <x:c r="L110" s="80"/>
    </x:row>
    <x:row r="111">
      <x:c r="A111" s="99"/>
      <x:c r="B111" s="99"/>
      <x:c r="C111" s="99"/>
      <x:c r="D111" s="99" t="str">
        <x:f>IFERROR(VLOOKUP(C111,'DAFTAR AKUN'!$A$5:$H$100,2,FALSE),"")</x:f>
      </x:c>
      <x:c r="E111" s="100"/>
      <x:c r="F111" s="101" t="n">
        <x:f>SUMIFS('JURNAL'!$J$5:$J$1004,'JURNAL'!$D$5:$D$1004,C111,'JURNAL'!$F$5:$F$1004,B111)-SUMIFS('JURNAL'!$K$5:$K$1004,'JURNAL'!$D$5:$D$1004,C111,'JURNAL'!$F$5:$F$1004,B111)</x:f>
        <x:v>0</x:v>
      </x:c>
      <x:c r="G111" s="101" t="n">
        <x:f>E111-F111</x:f>
        <x:v>0</x:v>
      </x:c>
      <x:c r="H111" s="108" t="n">
        <x:f>IFERROR(F111/E111,0)</x:f>
        <x:v>0</x:v>
      </x:c>
      <x:c r="I111" s="80"/>
      <x:c r="J111" s="80"/>
      <x:c r="K111" s="80"/>
      <x:c r="L111" s="80"/>
    </x:row>
    <x:row r="112">
      <x:c r="A112" s="99"/>
      <x:c r="B112" s="99"/>
      <x:c r="C112" s="99"/>
      <x:c r="D112" s="99" t="str">
        <x:f>IFERROR(VLOOKUP(C112,'DAFTAR AKUN'!$A$5:$H$100,2,FALSE),"")</x:f>
      </x:c>
      <x:c r="E112" s="100"/>
      <x:c r="F112" s="101" t="n">
        <x:f>SUMIFS('JURNAL'!$J$5:$J$1004,'JURNAL'!$D$5:$D$1004,C112,'JURNAL'!$F$5:$F$1004,B112)-SUMIFS('JURNAL'!$K$5:$K$1004,'JURNAL'!$D$5:$D$1004,C112,'JURNAL'!$F$5:$F$1004,B112)</x:f>
        <x:v>0</x:v>
      </x:c>
      <x:c r="G112" s="101" t="n">
        <x:f>E112-F112</x:f>
        <x:v>0</x:v>
      </x:c>
      <x:c r="H112" s="108" t="n">
        <x:f>IFERROR(F112/E112,0)</x:f>
        <x:v>0</x:v>
      </x:c>
      <x:c r="I112" s="80"/>
      <x:c r="J112" s="80"/>
      <x:c r="K112" s="80"/>
      <x:c r="L112" s="80"/>
    </x:row>
    <x:row r="113">
      <x:c r="A113" s="99"/>
      <x:c r="B113" s="99"/>
      <x:c r="C113" s="99"/>
      <x:c r="D113" s="99" t="str">
        <x:f>IFERROR(VLOOKUP(C113,'DAFTAR AKUN'!$A$5:$H$100,2,FALSE),"")</x:f>
      </x:c>
      <x:c r="E113" s="100"/>
      <x:c r="F113" s="101" t="n">
        <x:f>SUMIFS('JURNAL'!$J$5:$J$1004,'JURNAL'!$D$5:$D$1004,C113,'JURNAL'!$F$5:$F$1004,B113)-SUMIFS('JURNAL'!$K$5:$K$1004,'JURNAL'!$D$5:$D$1004,C113,'JURNAL'!$F$5:$F$1004,B113)</x:f>
        <x:v>0</x:v>
      </x:c>
      <x:c r="G113" s="101" t="n">
        <x:f>E113-F113</x:f>
        <x:v>0</x:v>
      </x:c>
      <x:c r="H113" s="108" t="n">
        <x:f>IFERROR(F113/E113,0)</x:f>
        <x:v>0</x:v>
      </x:c>
      <x:c r="I113" s="80"/>
      <x:c r="J113" s="80"/>
      <x:c r="K113" s="80"/>
      <x:c r="L113" s="80"/>
    </x:row>
    <x:row r="114">
      <x:c r="A114" s="99"/>
      <x:c r="B114" s="99"/>
      <x:c r="C114" s="99"/>
      <x:c r="D114" s="99" t="str">
        <x:f>IFERROR(VLOOKUP(C114,'DAFTAR AKUN'!$A$5:$H$100,2,FALSE),"")</x:f>
      </x:c>
      <x:c r="E114" s="100"/>
      <x:c r="F114" s="101" t="n">
        <x:f>SUMIFS('JURNAL'!$J$5:$J$1004,'JURNAL'!$D$5:$D$1004,C114,'JURNAL'!$F$5:$F$1004,B114)-SUMIFS('JURNAL'!$K$5:$K$1004,'JURNAL'!$D$5:$D$1004,C114,'JURNAL'!$F$5:$F$1004,B114)</x:f>
        <x:v>0</x:v>
      </x:c>
      <x:c r="G114" s="101" t="n">
        <x:f>E114-F114</x:f>
        <x:v>0</x:v>
      </x:c>
      <x:c r="H114" s="108" t="n">
        <x:f>IFERROR(F114/E114,0)</x:f>
        <x:v>0</x:v>
      </x:c>
      <x:c r="I114" s="80"/>
      <x:c r="J114" s="80"/>
      <x:c r="K114" s="80"/>
      <x:c r="L114" s="80"/>
    </x:row>
    <x:row r="115">
      <x:c r="A115" s="99"/>
      <x:c r="B115" s="99"/>
      <x:c r="C115" s="99"/>
      <x:c r="D115" s="99" t="str">
        <x:f>IFERROR(VLOOKUP(C115,'DAFTAR AKUN'!$A$5:$H$100,2,FALSE),"")</x:f>
      </x:c>
      <x:c r="E115" s="100"/>
      <x:c r="F115" s="101" t="n">
        <x:f>SUMIFS('JURNAL'!$J$5:$J$1004,'JURNAL'!$D$5:$D$1004,C115,'JURNAL'!$F$5:$F$1004,B115)-SUMIFS('JURNAL'!$K$5:$K$1004,'JURNAL'!$D$5:$D$1004,C115,'JURNAL'!$F$5:$F$1004,B115)</x:f>
        <x:v>0</x:v>
      </x:c>
      <x:c r="G115" s="101" t="n">
        <x:f>E115-F115</x:f>
        <x:v>0</x:v>
      </x:c>
      <x:c r="H115" s="108" t="n">
        <x:f>IFERROR(F115/E115,0)</x:f>
        <x:v>0</x:v>
      </x:c>
      <x:c r="I115" s="80"/>
      <x:c r="J115" s="80"/>
      <x:c r="K115" s="80"/>
      <x:c r="L115" s="80"/>
    </x:row>
    <x:row r="116">
      <x:c r="A116" s="99"/>
      <x:c r="B116" s="99"/>
      <x:c r="C116" s="99"/>
      <x:c r="D116" s="99" t="str">
        <x:f>IFERROR(VLOOKUP(C116,'DAFTAR AKUN'!$A$5:$H$100,2,FALSE),"")</x:f>
      </x:c>
      <x:c r="E116" s="100"/>
      <x:c r="F116" s="101" t="n">
        <x:f>SUMIFS('JURNAL'!$J$5:$J$1004,'JURNAL'!$D$5:$D$1004,C116,'JURNAL'!$F$5:$F$1004,B116)-SUMIFS('JURNAL'!$K$5:$K$1004,'JURNAL'!$D$5:$D$1004,C116,'JURNAL'!$F$5:$F$1004,B116)</x:f>
        <x:v>0</x:v>
      </x:c>
      <x:c r="G116" s="101" t="n">
        <x:f>E116-F116</x:f>
        <x:v>0</x:v>
      </x:c>
      <x:c r="H116" s="108" t="n">
        <x:f>IFERROR(F116/E116,0)</x:f>
        <x:v>0</x:v>
      </x:c>
      <x:c r="I116" s="80"/>
      <x:c r="J116" s="80"/>
      <x:c r="K116" s="80"/>
      <x:c r="L116" s="80"/>
    </x:row>
    <x:row r="117">
      <x:c r="A117" s="99"/>
      <x:c r="B117" s="99"/>
      <x:c r="C117" s="99"/>
      <x:c r="D117" s="99" t="str">
        <x:f>IFERROR(VLOOKUP(C117,'DAFTAR AKUN'!$A$5:$H$100,2,FALSE),"")</x:f>
      </x:c>
      <x:c r="E117" s="100"/>
      <x:c r="F117" s="101" t="n">
        <x:f>SUMIFS('JURNAL'!$J$5:$J$1004,'JURNAL'!$D$5:$D$1004,C117,'JURNAL'!$F$5:$F$1004,B117)-SUMIFS('JURNAL'!$K$5:$K$1004,'JURNAL'!$D$5:$D$1004,C117,'JURNAL'!$F$5:$F$1004,B117)</x:f>
        <x:v>0</x:v>
      </x:c>
      <x:c r="G117" s="101" t="n">
        <x:f>E117-F117</x:f>
        <x:v>0</x:v>
      </x:c>
      <x:c r="H117" s="108" t="n">
        <x:f>IFERROR(F117/E117,0)</x:f>
        <x:v>0</x:v>
      </x:c>
      <x:c r="I117" s="80"/>
      <x:c r="J117" s="80"/>
      <x:c r="K117" s="80"/>
      <x:c r="L117" s="80"/>
    </x:row>
    <x:row r="118">
      <x:c r="A118" s="99"/>
      <x:c r="B118" s="99"/>
      <x:c r="C118" s="99"/>
      <x:c r="D118" s="99" t="str">
        <x:f>IFERROR(VLOOKUP(C118,'DAFTAR AKUN'!$A$5:$H$100,2,FALSE),"")</x:f>
      </x:c>
      <x:c r="E118" s="100"/>
      <x:c r="F118" s="101" t="n">
        <x:f>SUMIFS('JURNAL'!$J$5:$J$1004,'JURNAL'!$D$5:$D$1004,C118,'JURNAL'!$F$5:$F$1004,B118)-SUMIFS('JURNAL'!$K$5:$K$1004,'JURNAL'!$D$5:$D$1004,C118,'JURNAL'!$F$5:$F$1004,B118)</x:f>
        <x:v>0</x:v>
      </x:c>
      <x:c r="G118" s="101" t="n">
        <x:f>E118-F118</x:f>
        <x:v>0</x:v>
      </x:c>
      <x:c r="H118" s="108" t="n">
        <x:f>IFERROR(F118/E118,0)</x:f>
        <x:v>0</x:v>
      </x:c>
      <x:c r="I118" s="80"/>
      <x:c r="J118" s="80"/>
      <x:c r="K118" s="80"/>
      <x:c r="L118" s="80"/>
    </x:row>
    <x:row r="119">
      <x:c r="A119" s="99"/>
      <x:c r="B119" s="99"/>
      <x:c r="C119" s="99"/>
      <x:c r="D119" s="99" t="str">
        <x:f>IFERROR(VLOOKUP(C119,'DAFTAR AKUN'!$A$5:$H$100,2,FALSE),"")</x:f>
      </x:c>
      <x:c r="E119" s="100"/>
      <x:c r="F119" s="101" t="n">
        <x:f>SUMIFS('JURNAL'!$J$5:$J$1004,'JURNAL'!$D$5:$D$1004,C119,'JURNAL'!$F$5:$F$1004,B119)-SUMIFS('JURNAL'!$K$5:$K$1004,'JURNAL'!$D$5:$D$1004,C119,'JURNAL'!$F$5:$F$1004,B119)</x:f>
        <x:v>0</x:v>
      </x:c>
      <x:c r="G119" s="101" t="n">
        <x:f>E119-F119</x:f>
        <x:v>0</x:v>
      </x:c>
      <x:c r="H119" s="108" t="n">
        <x:f>IFERROR(F119/E119,0)</x:f>
        <x:v>0</x:v>
      </x:c>
      <x:c r="I119" s="80"/>
      <x:c r="J119" s="80"/>
      <x:c r="K119" s="80"/>
      <x:c r="L119" s="80"/>
    </x:row>
    <x:row r="120">
      <x:c r="A120" s="99"/>
      <x:c r="B120" s="99"/>
      <x:c r="C120" s="99"/>
      <x:c r="D120" s="99" t="str">
        <x:f>IFERROR(VLOOKUP(C120,'DAFTAR AKUN'!$A$5:$H$100,2,FALSE),"")</x:f>
      </x:c>
      <x:c r="E120" s="100"/>
      <x:c r="F120" s="101" t="n">
        <x:f>SUMIFS('JURNAL'!$J$5:$J$1004,'JURNAL'!$D$5:$D$1004,C120,'JURNAL'!$F$5:$F$1004,B120)-SUMIFS('JURNAL'!$K$5:$K$1004,'JURNAL'!$D$5:$D$1004,C120,'JURNAL'!$F$5:$F$1004,B120)</x:f>
        <x:v>0</x:v>
      </x:c>
      <x:c r="G120" s="101" t="n">
        <x:f>E120-F120</x:f>
        <x:v>0</x:v>
      </x:c>
      <x:c r="H120" s="108" t="n">
        <x:f>IFERROR(F120/E120,0)</x:f>
        <x:v>0</x:v>
      </x:c>
      <x:c r="I120" s="80"/>
      <x:c r="J120" s="80"/>
      <x:c r="K120" s="80"/>
      <x:c r="L120" s="80"/>
    </x:row>
    <x:row r="121">
      <x:c r="A121" s="99"/>
      <x:c r="B121" s="99"/>
      <x:c r="C121" s="99"/>
      <x:c r="D121" s="99" t="str">
        <x:f>IFERROR(VLOOKUP(C121,'DAFTAR AKUN'!$A$5:$H$100,2,FALSE),"")</x:f>
      </x:c>
      <x:c r="E121" s="100"/>
      <x:c r="F121" s="101" t="n">
        <x:f>SUMIFS('JURNAL'!$J$5:$J$1004,'JURNAL'!$D$5:$D$1004,C121,'JURNAL'!$F$5:$F$1004,B121)-SUMIFS('JURNAL'!$K$5:$K$1004,'JURNAL'!$D$5:$D$1004,C121,'JURNAL'!$F$5:$F$1004,B121)</x:f>
        <x:v>0</x:v>
      </x:c>
      <x:c r="G121" s="101" t="n">
        <x:f>E121-F121</x:f>
        <x:v>0</x:v>
      </x:c>
      <x:c r="H121" s="108" t="n">
        <x:f>IFERROR(F121/E121,0)</x:f>
        <x:v>0</x:v>
      </x:c>
      <x:c r="I121" s="80"/>
      <x:c r="J121" s="80"/>
      <x:c r="K121" s="80"/>
      <x:c r="L121" s="80"/>
    </x:row>
    <x:row r="122">
      <x:c r="A122" s="99"/>
      <x:c r="B122" s="99"/>
      <x:c r="C122" s="99"/>
      <x:c r="D122" s="99" t="str">
        <x:f>IFERROR(VLOOKUP(C122,'DAFTAR AKUN'!$A$5:$H$100,2,FALSE),"")</x:f>
      </x:c>
      <x:c r="E122" s="100"/>
      <x:c r="F122" s="101" t="n">
        <x:f>SUMIFS('JURNAL'!$J$5:$J$1004,'JURNAL'!$D$5:$D$1004,C122,'JURNAL'!$F$5:$F$1004,B122)-SUMIFS('JURNAL'!$K$5:$K$1004,'JURNAL'!$D$5:$D$1004,C122,'JURNAL'!$F$5:$F$1004,B122)</x:f>
        <x:v>0</x:v>
      </x:c>
      <x:c r="G122" s="101" t="n">
        <x:f>E122-F122</x:f>
        <x:v>0</x:v>
      </x:c>
      <x:c r="H122" s="108" t="n">
        <x:f>IFERROR(F122/E122,0)</x:f>
        <x:v>0</x:v>
      </x:c>
      <x:c r="I122" s="80"/>
      <x:c r="J122" s="80"/>
      <x:c r="K122" s="80"/>
      <x:c r="L122" s="80"/>
    </x:row>
    <x:row r="123">
      <x:c r="A123" s="99"/>
      <x:c r="B123" s="99"/>
      <x:c r="C123" s="99"/>
      <x:c r="D123" s="99" t="str">
        <x:f>IFERROR(VLOOKUP(C123,'DAFTAR AKUN'!$A$5:$H$100,2,FALSE),"")</x:f>
      </x:c>
      <x:c r="E123" s="100"/>
      <x:c r="F123" s="101" t="n">
        <x:f>SUMIFS('JURNAL'!$J$5:$J$1004,'JURNAL'!$D$5:$D$1004,C123,'JURNAL'!$F$5:$F$1004,B123)-SUMIFS('JURNAL'!$K$5:$K$1004,'JURNAL'!$D$5:$D$1004,C123,'JURNAL'!$F$5:$F$1004,B123)</x:f>
        <x:v>0</x:v>
      </x:c>
      <x:c r="G123" s="101" t="n">
        <x:f>E123-F123</x:f>
        <x:v>0</x:v>
      </x:c>
      <x:c r="H123" s="108" t="n">
        <x:f>IFERROR(F123/E123,0)</x:f>
        <x:v>0</x:v>
      </x:c>
      <x:c r="I123" s="80"/>
      <x:c r="J123" s="80"/>
      <x:c r="K123" s="80"/>
      <x:c r="L123" s="80"/>
    </x:row>
    <x:row r="124">
      <x:c r="A124" s="99"/>
      <x:c r="B124" s="99"/>
      <x:c r="C124" s="99"/>
      <x:c r="D124" s="99" t="str">
        <x:f>IFERROR(VLOOKUP(C124,'DAFTAR AKUN'!$A$5:$H$100,2,FALSE),"")</x:f>
      </x:c>
      <x:c r="E124" s="100"/>
      <x:c r="F124" s="101" t="n">
        <x:f>SUMIFS('JURNAL'!$J$5:$J$1004,'JURNAL'!$D$5:$D$1004,C124,'JURNAL'!$F$5:$F$1004,B124)-SUMIFS('JURNAL'!$K$5:$K$1004,'JURNAL'!$D$5:$D$1004,C124,'JURNAL'!$F$5:$F$1004,B124)</x:f>
        <x:v>0</x:v>
      </x:c>
      <x:c r="G124" s="101" t="n">
        <x:f>E124-F124</x:f>
        <x:v>0</x:v>
      </x:c>
      <x:c r="H124" s="108" t="n">
        <x:f>IFERROR(F124/E124,0)</x:f>
        <x:v>0</x:v>
      </x:c>
      <x:c r="I124" s="80"/>
      <x:c r="J124" s="80"/>
      <x:c r="K124" s="80"/>
      <x:c r="L124" s="80"/>
    </x:row>
    <x:row r="125">
      <x:c r="A125" s="99"/>
      <x:c r="B125" s="99"/>
      <x:c r="C125" s="99"/>
      <x:c r="D125" s="99" t="str">
        <x:f>IFERROR(VLOOKUP(C125,'DAFTAR AKUN'!$A$5:$H$100,2,FALSE),"")</x:f>
      </x:c>
      <x:c r="E125" s="100"/>
      <x:c r="F125" s="101" t="n">
        <x:f>SUMIFS('JURNAL'!$J$5:$J$1004,'JURNAL'!$D$5:$D$1004,C125,'JURNAL'!$F$5:$F$1004,B125)-SUMIFS('JURNAL'!$K$5:$K$1004,'JURNAL'!$D$5:$D$1004,C125,'JURNAL'!$F$5:$F$1004,B125)</x:f>
        <x:v>0</x:v>
      </x:c>
      <x:c r="G125" s="101" t="n">
        <x:f>E125-F125</x:f>
        <x:v>0</x:v>
      </x:c>
      <x:c r="H125" s="108" t="n">
        <x:f>IFERROR(F125/E125,0)</x:f>
        <x:v>0</x:v>
      </x:c>
      <x:c r="I125" s="80"/>
      <x:c r="J125" s="80"/>
      <x:c r="K125" s="80"/>
      <x:c r="L125" s="80"/>
    </x:row>
    <x:row r="126">
      <x:c r="A126" s="99"/>
      <x:c r="B126" s="99"/>
      <x:c r="C126" s="99"/>
      <x:c r="D126" s="99" t="str">
        <x:f>IFERROR(VLOOKUP(C126,'DAFTAR AKUN'!$A$5:$H$100,2,FALSE),"")</x:f>
      </x:c>
      <x:c r="E126" s="100"/>
      <x:c r="F126" s="101" t="n">
        <x:f>SUMIFS('JURNAL'!$J$5:$J$1004,'JURNAL'!$D$5:$D$1004,C126,'JURNAL'!$F$5:$F$1004,B126)-SUMIFS('JURNAL'!$K$5:$K$1004,'JURNAL'!$D$5:$D$1004,C126,'JURNAL'!$F$5:$F$1004,B126)</x:f>
        <x:v>0</x:v>
      </x:c>
      <x:c r="G126" s="101" t="n">
        <x:f>E126-F126</x:f>
        <x:v>0</x:v>
      </x:c>
      <x:c r="H126" s="108" t="n">
        <x:f>IFERROR(F126/E126,0)</x:f>
        <x:v>0</x:v>
      </x:c>
      <x:c r="I126" s="80"/>
      <x:c r="J126" s="80"/>
      <x:c r="K126" s="80"/>
      <x:c r="L126" s="80"/>
    </x:row>
    <x:row r="127">
      <x:c r="A127" s="99"/>
      <x:c r="B127" s="99"/>
      <x:c r="C127" s="99"/>
      <x:c r="D127" s="99" t="str">
        <x:f>IFERROR(VLOOKUP(C127,'DAFTAR AKUN'!$A$5:$H$100,2,FALSE),"")</x:f>
      </x:c>
      <x:c r="E127" s="100"/>
      <x:c r="F127" s="101" t="n">
        <x:f>SUMIFS('JURNAL'!$J$5:$J$1004,'JURNAL'!$D$5:$D$1004,C127,'JURNAL'!$F$5:$F$1004,B127)-SUMIFS('JURNAL'!$K$5:$K$1004,'JURNAL'!$D$5:$D$1004,C127,'JURNAL'!$F$5:$F$1004,B127)</x:f>
        <x:v>0</x:v>
      </x:c>
      <x:c r="G127" s="101" t="n">
        <x:f>E127-F127</x:f>
        <x:v>0</x:v>
      </x:c>
      <x:c r="H127" s="108" t="n">
        <x:f>IFERROR(F127/E127,0)</x:f>
        <x:v>0</x:v>
      </x:c>
      <x:c r="I127" s="80"/>
      <x:c r="J127" s="80"/>
      <x:c r="K127" s="80"/>
      <x:c r="L127" s="80"/>
    </x:row>
    <x:row r="128">
      <x:c r="A128" s="99"/>
      <x:c r="B128" s="99"/>
      <x:c r="C128" s="99"/>
      <x:c r="D128" s="99" t="str">
        <x:f>IFERROR(VLOOKUP(C128,'DAFTAR AKUN'!$A$5:$H$100,2,FALSE),"")</x:f>
      </x:c>
      <x:c r="E128" s="100"/>
      <x:c r="F128" s="101" t="n">
        <x:f>SUMIFS('JURNAL'!$J$5:$J$1004,'JURNAL'!$D$5:$D$1004,C128,'JURNAL'!$F$5:$F$1004,B128)-SUMIFS('JURNAL'!$K$5:$K$1004,'JURNAL'!$D$5:$D$1004,C128,'JURNAL'!$F$5:$F$1004,B128)</x:f>
        <x:v>0</x:v>
      </x:c>
      <x:c r="G128" s="101" t="n">
        <x:f>E128-F128</x:f>
        <x:v>0</x:v>
      </x:c>
      <x:c r="H128" s="108" t="n">
        <x:f>IFERROR(F128/E128,0)</x:f>
        <x:v>0</x:v>
      </x:c>
      <x:c r="I128" s="80"/>
      <x:c r="J128" s="80"/>
      <x:c r="K128" s="80"/>
      <x:c r="L128" s="80"/>
    </x:row>
    <x:row r="129">
      <x:c r="A129" s="99"/>
      <x:c r="B129" s="99"/>
      <x:c r="C129" s="99"/>
      <x:c r="D129" s="99" t="str">
        <x:f>IFERROR(VLOOKUP(C129,'DAFTAR AKUN'!$A$5:$H$100,2,FALSE),"")</x:f>
      </x:c>
      <x:c r="E129" s="100"/>
      <x:c r="F129" s="101" t="n">
        <x:f>SUMIFS('JURNAL'!$J$5:$J$1004,'JURNAL'!$D$5:$D$1004,C129,'JURNAL'!$F$5:$F$1004,B129)-SUMIFS('JURNAL'!$K$5:$K$1004,'JURNAL'!$D$5:$D$1004,C129,'JURNAL'!$F$5:$F$1004,B129)</x:f>
        <x:v>0</x:v>
      </x:c>
      <x:c r="G129" s="101" t="n">
        <x:f>E129-F129</x:f>
        <x:v>0</x:v>
      </x:c>
      <x:c r="H129" s="108" t="n">
        <x:f>IFERROR(F129/E129,0)</x:f>
        <x:v>0</x:v>
      </x:c>
      <x:c r="I129" s="80"/>
      <x:c r="J129" s="80"/>
      <x:c r="K129" s="80"/>
      <x:c r="L129" s="80"/>
    </x:row>
    <x:row r="130">
      <x:c r="A130" s="99"/>
      <x:c r="B130" s="99"/>
      <x:c r="C130" s="99"/>
      <x:c r="D130" s="99" t="str">
        <x:f>IFERROR(VLOOKUP(C130,'DAFTAR AKUN'!$A$5:$H$100,2,FALSE),"")</x:f>
      </x:c>
      <x:c r="E130" s="100"/>
      <x:c r="F130" s="101" t="n">
        <x:f>SUMIFS('JURNAL'!$J$5:$J$1004,'JURNAL'!$D$5:$D$1004,C130,'JURNAL'!$F$5:$F$1004,B130)-SUMIFS('JURNAL'!$K$5:$K$1004,'JURNAL'!$D$5:$D$1004,C130,'JURNAL'!$F$5:$F$1004,B130)</x:f>
        <x:v>0</x:v>
      </x:c>
      <x:c r="G130" s="101" t="n">
        <x:f>E130-F130</x:f>
        <x:v>0</x:v>
      </x:c>
      <x:c r="H130" s="108" t="n">
        <x:f>IFERROR(F130/E130,0)</x:f>
        <x:v>0</x:v>
      </x:c>
      <x:c r="I130" s="80"/>
      <x:c r="J130" s="80"/>
      <x:c r="K130" s="80"/>
      <x:c r="L130" s="80"/>
    </x:row>
    <x:row r="131">
      <x:c r="A131" s="99"/>
      <x:c r="B131" s="99"/>
      <x:c r="C131" s="99"/>
      <x:c r="D131" s="99" t="str">
        <x:f>IFERROR(VLOOKUP(C131,'DAFTAR AKUN'!$A$5:$H$100,2,FALSE),"")</x:f>
      </x:c>
      <x:c r="E131" s="100"/>
      <x:c r="F131" s="101" t="n">
        <x:f>SUMIFS('JURNAL'!$J$5:$J$1004,'JURNAL'!$D$5:$D$1004,C131,'JURNAL'!$F$5:$F$1004,B131)-SUMIFS('JURNAL'!$K$5:$K$1004,'JURNAL'!$D$5:$D$1004,C131,'JURNAL'!$F$5:$F$1004,B131)</x:f>
        <x:v>0</x:v>
      </x:c>
      <x:c r="G131" s="101" t="n">
        <x:f>E131-F131</x:f>
        <x:v>0</x:v>
      </x:c>
      <x:c r="H131" s="108" t="n">
        <x:f>IFERROR(F131/E131,0)</x:f>
        <x:v>0</x:v>
      </x:c>
      <x:c r="I131" s="80"/>
      <x:c r="J131" s="80"/>
      <x:c r="K131" s="80"/>
      <x:c r="L131" s="80"/>
    </x:row>
    <x:row r="132">
      <x:c r="A132" s="99"/>
      <x:c r="B132" s="99"/>
      <x:c r="C132" s="99"/>
      <x:c r="D132" s="99" t="str">
        <x:f>IFERROR(VLOOKUP(C132,'DAFTAR AKUN'!$A$5:$H$100,2,FALSE),"")</x:f>
      </x:c>
      <x:c r="E132" s="100"/>
      <x:c r="F132" s="101" t="n">
        <x:f>SUMIFS('JURNAL'!$J$5:$J$1004,'JURNAL'!$D$5:$D$1004,C132,'JURNAL'!$F$5:$F$1004,B132)-SUMIFS('JURNAL'!$K$5:$K$1004,'JURNAL'!$D$5:$D$1004,C132,'JURNAL'!$F$5:$F$1004,B132)</x:f>
        <x:v>0</x:v>
      </x:c>
      <x:c r="G132" s="101" t="n">
        <x:f>E132-F132</x:f>
        <x:v>0</x:v>
      </x:c>
      <x:c r="H132" s="108" t="n">
        <x:f>IFERROR(F132/E132,0)</x:f>
        <x:v>0</x:v>
      </x:c>
      <x:c r="I132" s="80"/>
      <x:c r="J132" s="80"/>
      <x:c r="K132" s="80"/>
      <x:c r="L132" s="80"/>
    </x:row>
    <x:row r="133">
      <x:c r="A133" s="99"/>
      <x:c r="B133" s="99"/>
      <x:c r="C133" s="99"/>
      <x:c r="D133" s="99" t="str">
        <x:f>IFERROR(VLOOKUP(C133,'DAFTAR AKUN'!$A$5:$H$100,2,FALSE),"")</x:f>
      </x:c>
      <x:c r="E133" s="100"/>
      <x:c r="F133" s="101" t="n">
        <x:f>SUMIFS('JURNAL'!$J$5:$J$1004,'JURNAL'!$D$5:$D$1004,C133,'JURNAL'!$F$5:$F$1004,B133)-SUMIFS('JURNAL'!$K$5:$K$1004,'JURNAL'!$D$5:$D$1004,C133,'JURNAL'!$F$5:$F$1004,B133)</x:f>
        <x:v>0</x:v>
      </x:c>
      <x:c r="G133" s="101" t="n">
        <x:f>E133-F133</x:f>
        <x:v>0</x:v>
      </x:c>
      <x:c r="H133" s="108" t="n">
        <x:f>IFERROR(F133/E133,0)</x:f>
        <x:v>0</x:v>
      </x:c>
      <x:c r="I133" s="80"/>
      <x:c r="J133" s="80"/>
      <x:c r="K133" s="80"/>
      <x:c r="L133" s="80"/>
    </x:row>
    <x:row r="134">
      <x:c r="A134" s="99"/>
      <x:c r="B134" s="99"/>
      <x:c r="C134" s="99"/>
      <x:c r="D134" s="99" t="str">
        <x:f>IFERROR(VLOOKUP(C134,'DAFTAR AKUN'!$A$5:$H$100,2,FALSE),"")</x:f>
      </x:c>
      <x:c r="E134" s="100"/>
      <x:c r="F134" s="101" t="n">
        <x:f>SUMIFS('JURNAL'!$J$5:$J$1004,'JURNAL'!$D$5:$D$1004,C134,'JURNAL'!$F$5:$F$1004,B134)-SUMIFS('JURNAL'!$K$5:$K$1004,'JURNAL'!$D$5:$D$1004,C134,'JURNAL'!$F$5:$F$1004,B134)</x:f>
        <x:v>0</x:v>
      </x:c>
      <x:c r="G134" s="101" t="n">
        <x:f>E134-F134</x:f>
        <x:v>0</x:v>
      </x:c>
      <x:c r="H134" s="108" t="n">
        <x:f>IFERROR(F134/E134,0)</x:f>
        <x:v>0</x:v>
      </x:c>
      <x:c r="I134" s="80"/>
      <x:c r="J134" s="80"/>
      <x:c r="K134" s="80"/>
      <x:c r="L134" s="80"/>
    </x:row>
    <x:row r="135">
      <x:c r="A135" s="99"/>
      <x:c r="B135" s="99"/>
      <x:c r="C135" s="99"/>
      <x:c r="D135" s="99" t="str">
        <x:f>IFERROR(VLOOKUP(C135,'DAFTAR AKUN'!$A$5:$H$100,2,FALSE),"")</x:f>
      </x:c>
      <x:c r="E135" s="100"/>
      <x:c r="F135" s="101" t="n">
        <x:f>SUMIFS('JURNAL'!$J$5:$J$1004,'JURNAL'!$D$5:$D$1004,C135,'JURNAL'!$F$5:$F$1004,B135)-SUMIFS('JURNAL'!$K$5:$K$1004,'JURNAL'!$D$5:$D$1004,C135,'JURNAL'!$F$5:$F$1004,B135)</x:f>
        <x:v>0</x:v>
      </x:c>
      <x:c r="G135" s="101" t="n">
        <x:f>E135-F135</x:f>
        <x:v>0</x:v>
      </x:c>
      <x:c r="H135" s="108" t="n">
        <x:f>IFERROR(F135/E135,0)</x:f>
        <x:v>0</x:v>
      </x:c>
      <x:c r="I135" s="80"/>
      <x:c r="J135" s="80"/>
      <x:c r="K135" s="80"/>
      <x:c r="L135" s="80"/>
    </x:row>
    <x:row r="136">
      <x:c r="A136" s="99"/>
      <x:c r="B136" s="99"/>
      <x:c r="C136" s="99"/>
      <x:c r="D136" s="99" t="str">
        <x:f>IFERROR(VLOOKUP(C136,'DAFTAR AKUN'!$A$5:$H$100,2,FALSE),"")</x:f>
      </x:c>
      <x:c r="E136" s="100"/>
      <x:c r="F136" s="101" t="n">
        <x:f>SUMIFS('JURNAL'!$J$5:$J$1004,'JURNAL'!$D$5:$D$1004,C136,'JURNAL'!$F$5:$F$1004,B136)-SUMIFS('JURNAL'!$K$5:$K$1004,'JURNAL'!$D$5:$D$1004,C136,'JURNAL'!$F$5:$F$1004,B136)</x:f>
        <x:v>0</x:v>
      </x:c>
      <x:c r="G136" s="101" t="n">
        <x:f>E136-F136</x:f>
        <x:v>0</x:v>
      </x:c>
      <x:c r="H136" s="108" t="n">
        <x:f>IFERROR(F136/E136,0)</x:f>
        <x:v>0</x:v>
      </x:c>
      <x:c r="I136" s="80"/>
      <x:c r="J136" s="80"/>
      <x:c r="K136" s="80"/>
      <x:c r="L136" s="80"/>
    </x:row>
    <x:row r="137">
      <x:c r="A137" s="99"/>
      <x:c r="B137" s="99"/>
      <x:c r="C137" s="99"/>
      <x:c r="D137" s="99" t="str">
        <x:f>IFERROR(VLOOKUP(C137,'DAFTAR AKUN'!$A$5:$H$100,2,FALSE),"")</x:f>
      </x:c>
      <x:c r="E137" s="100"/>
      <x:c r="F137" s="101" t="n">
        <x:f>SUMIFS('JURNAL'!$J$5:$J$1004,'JURNAL'!$D$5:$D$1004,C137,'JURNAL'!$F$5:$F$1004,B137)-SUMIFS('JURNAL'!$K$5:$K$1004,'JURNAL'!$D$5:$D$1004,C137,'JURNAL'!$F$5:$F$1004,B137)</x:f>
        <x:v>0</x:v>
      </x:c>
      <x:c r="G137" s="101" t="n">
        <x:f>E137-F137</x:f>
        <x:v>0</x:v>
      </x:c>
      <x:c r="H137" s="108" t="n">
        <x:f>IFERROR(F137/E137,0)</x:f>
        <x:v>0</x:v>
      </x:c>
      <x:c r="I137" s="80"/>
      <x:c r="J137" s="80"/>
      <x:c r="K137" s="80"/>
      <x:c r="L137" s="80"/>
    </x:row>
    <x:row r="138">
      <x:c r="A138" s="99"/>
      <x:c r="B138" s="99"/>
      <x:c r="C138" s="99"/>
      <x:c r="D138" s="99" t="str">
        <x:f>IFERROR(VLOOKUP(C138,'DAFTAR AKUN'!$A$5:$H$100,2,FALSE),"")</x:f>
      </x:c>
      <x:c r="E138" s="100"/>
      <x:c r="F138" s="101" t="n">
        <x:f>SUMIFS('JURNAL'!$J$5:$J$1004,'JURNAL'!$D$5:$D$1004,C138,'JURNAL'!$F$5:$F$1004,B138)-SUMIFS('JURNAL'!$K$5:$K$1004,'JURNAL'!$D$5:$D$1004,C138,'JURNAL'!$F$5:$F$1004,B138)</x:f>
        <x:v>0</x:v>
      </x:c>
      <x:c r="G138" s="101" t="n">
        <x:f>E138-F138</x:f>
        <x:v>0</x:v>
      </x:c>
      <x:c r="H138" s="108" t="n">
        <x:f>IFERROR(F138/E138,0)</x:f>
        <x:v>0</x:v>
      </x:c>
      <x:c r="I138" s="80"/>
      <x:c r="J138" s="80"/>
      <x:c r="K138" s="80"/>
      <x:c r="L138" s="80"/>
    </x:row>
    <x:row r="139">
      <x:c r="A139" s="99"/>
      <x:c r="B139" s="99"/>
      <x:c r="C139" s="99"/>
      <x:c r="D139" s="99" t="str">
        <x:f>IFERROR(VLOOKUP(C139,'DAFTAR AKUN'!$A$5:$H$100,2,FALSE),"")</x:f>
      </x:c>
      <x:c r="E139" s="100"/>
      <x:c r="F139" s="101" t="n">
        <x:f>SUMIFS('JURNAL'!$J$5:$J$1004,'JURNAL'!$D$5:$D$1004,C139,'JURNAL'!$F$5:$F$1004,B139)-SUMIFS('JURNAL'!$K$5:$K$1004,'JURNAL'!$D$5:$D$1004,C139,'JURNAL'!$F$5:$F$1004,B139)</x:f>
        <x:v>0</x:v>
      </x:c>
      <x:c r="G139" s="101" t="n">
        <x:f>E139-F139</x:f>
        <x:v>0</x:v>
      </x:c>
      <x:c r="H139" s="108" t="n">
        <x:f>IFERROR(F139/E139,0)</x:f>
        <x:v>0</x:v>
      </x:c>
      <x:c r="I139" s="80"/>
      <x:c r="J139" s="80"/>
      <x:c r="K139" s="80"/>
      <x:c r="L139" s="80"/>
    </x:row>
    <x:row r="140">
      <x:c r="A140" s="99"/>
      <x:c r="B140" s="99"/>
      <x:c r="C140" s="99"/>
      <x:c r="D140" s="99" t="str">
        <x:f>IFERROR(VLOOKUP(C140,'DAFTAR AKUN'!$A$5:$H$100,2,FALSE),"")</x:f>
      </x:c>
      <x:c r="E140" s="100"/>
      <x:c r="F140" s="101" t="n">
        <x:f>SUMIFS('JURNAL'!$J$5:$J$1004,'JURNAL'!$D$5:$D$1004,C140,'JURNAL'!$F$5:$F$1004,B140)-SUMIFS('JURNAL'!$K$5:$K$1004,'JURNAL'!$D$5:$D$1004,C140,'JURNAL'!$F$5:$F$1004,B140)</x:f>
        <x:v>0</x:v>
      </x:c>
      <x:c r="G140" s="101" t="n">
        <x:f>E140-F140</x:f>
        <x:v>0</x:v>
      </x:c>
      <x:c r="H140" s="108" t="n">
        <x:f>IFERROR(F140/E140,0)</x:f>
        <x:v>0</x:v>
      </x:c>
      <x:c r="I140" s="80"/>
      <x:c r="J140" s="80"/>
      <x:c r="K140" s="80"/>
      <x:c r="L140" s="80"/>
    </x:row>
    <x:row r="141">
      <x:c r="A141" s="99"/>
      <x:c r="B141" s="99"/>
      <x:c r="C141" s="99"/>
      <x:c r="D141" s="99" t="str">
        <x:f>IFERROR(VLOOKUP(C141,'DAFTAR AKUN'!$A$5:$H$100,2,FALSE),"")</x:f>
      </x:c>
      <x:c r="E141" s="100"/>
      <x:c r="F141" s="101" t="n">
        <x:f>SUMIFS('JURNAL'!$J$5:$J$1004,'JURNAL'!$D$5:$D$1004,C141,'JURNAL'!$F$5:$F$1004,B141)-SUMIFS('JURNAL'!$K$5:$K$1004,'JURNAL'!$D$5:$D$1004,C141,'JURNAL'!$F$5:$F$1004,B141)</x:f>
        <x:v>0</x:v>
      </x:c>
      <x:c r="G141" s="101" t="n">
        <x:f>E141-F141</x:f>
        <x:v>0</x:v>
      </x:c>
      <x:c r="H141" s="108" t="n">
        <x:f>IFERROR(F141/E141,0)</x:f>
        <x:v>0</x:v>
      </x:c>
      <x:c r="I141" s="80"/>
      <x:c r="J141" s="80"/>
      <x:c r="K141" s="80"/>
      <x:c r="L141" s="80"/>
    </x:row>
    <x:row r="142">
      <x:c r="A142" s="99"/>
      <x:c r="B142" s="99"/>
      <x:c r="C142" s="99"/>
      <x:c r="D142" s="99" t="str">
        <x:f>IFERROR(VLOOKUP(C142,'DAFTAR AKUN'!$A$5:$H$100,2,FALSE),"")</x:f>
      </x:c>
      <x:c r="E142" s="100"/>
      <x:c r="F142" s="101" t="n">
        <x:f>SUMIFS('JURNAL'!$J$5:$J$1004,'JURNAL'!$D$5:$D$1004,C142,'JURNAL'!$F$5:$F$1004,B142)-SUMIFS('JURNAL'!$K$5:$K$1004,'JURNAL'!$D$5:$D$1004,C142,'JURNAL'!$F$5:$F$1004,B142)</x:f>
        <x:v>0</x:v>
      </x:c>
      <x:c r="G142" s="101" t="n">
        <x:f>E142-F142</x:f>
        <x:v>0</x:v>
      </x:c>
      <x:c r="H142" s="108" t="n">
        <x:f>IFERROR(F142/E142,0)</x:f>
        <x:v>0</x:v>
      </x:c>
      <x:c r="I142" s="80"/>
      <x:c r="J142" s="80"/>
      <x:c r="K142" s="80"/>
      <x:c r="L142" s="80"/>
    </x:row>
    <x:row r="143">
      <x:c r="A143" s="99"/>
      <x:c r="B143" s="99"/>
      <x:c r="C143" s="99"/>
      <x:c r="D143" s="99" t="str">
        <x:f>IFERROR(VLOOKUP(C143,'DAFTAR AKUN'!$A$5:$H$100,2,FALSE),"")</x:f>
      </x:c>
      <x:c r="E143" s="100"/>
      <x:c r="F143" s="101" t="n">
        <x:f>SUMIFS('JURNAL'!$J$5:$J$1004,'JURNAL'!$D$5:$D$1004,C143,'JURNAL'!$F$5:$F$1004,B143)-SUMIFS('JURNAL'!$K$5:$K$1004,'JURNAL'!$D$5:$D$1004,C143,'JURNAL'!$F$5:$F$1004,B143)</x:f>
        <x:v>0</x:v>
      </x:c>
      <x:c r="G143" s="101" t="n">
        <x:f>E143-F143</x:f>
        <x:v>0</x:v>
      </x:c>
      <x:c r="H143" s="108" t="n">
        <x:f>IFERROR(F143/E143,0)</x:f>
        <x:v>0</x:v>
      </x:c>
      <x:c r="I143" s="80"/>
      <x:c r="J143" s="80"/>
      <x:c r="K143" s="80"/>
      <x:c r="L143" s="80"/>
    </x:row>
    <x:row r="144">
      <x:c r="A144" s="99"/>
      <x:c r="B144" s="99"/>
      <x:c r="C144" s="99"/>
      <x:c r="D144" s="99" t="str">
        <x:f>IFERROR(VLOOKUP(C144,'DAFTAR AKUN'!$A$5:$H$100,2,FALSE),"")</x:f>
      </x:c>
      <x:c r="E144" s="100"/>
      <x:c r="F144" s="101" t="n">
        <x:f>SUMIFS('JURNAL'!$J$5:$J$1004,'JURNAL'!$D$5:$D$1004,C144,'JURNAL'!$F$5:$F$1004,B144)-SUMIFS('JURNAL'!$K$5:$K$1004,'JURNAL'!$D$5:$D$1004,C144,'JURNAL'!$F$5:$F$1004,B144)</x:f>
        <x:v>0</x:v>
      </x:c>
      <x:c r="G144" s="101" t="n">
        <x:f>E144-F144</x:f>
        <x:v>0</x:v>
      </x:c>
      <x:c r="H144" s="108" t="n">
        <x:f>IFERROR(F144/E144,0)</x:f>
        <x:v>0</x:v>
      </x:c>
      <x:c r="I144" s="80"/>
      <x:c r="J144" s="80"/>
      <x:c r="K144" s="80"/>
      <x:c r="L144" s="80"/>
    </x:row>
    <x:row r="145">
      <x:c r="A145" s="99"/>
      <x:c r="B145" s="99"/>
      <x:c r="C145" s="99"/>
      <x:c r="D145" s="99" t="str">
        <x:f>IFERROR(VLOOKUP(C145,'DAFTAR AKUN'!$A$5:$H$100,2,FALSE),"")</x:f>
      </x:c>
      <x:c r="E145" s="100"/>
      <x:c r="F145" s="101" t="n">
        <x:f>SUMIFS('JURNAL'!$J$5:$J$1004,'JURNAL'!$D$5:$D$1004,C145,'JURNAL'!$F$5:$F$1004,B145)-SUMIFS('JURNAL'!$K$5:$K$1004,'JURNAL'!$D$5:$D$1004,C145,'JURNAL'!$F$5:$F$1004,B145)</x:f>
        <x:v>0</x:v>
      </x:c>
      <x:c r="G145" s="101" t="n">
        <x:f>E145-F145</x:f>
        <x:v>0</x:v>
      </x:c>
      <x:c r="H145" s="108" t="n">
        <x:f>IFERROR(F145/E145,0)</x:f>
        <x:v>0</x:v>
      </x:c>
      <x:c r="I145" s="80"/>
      <x:c r="J145" s="80"/>
      <x:c r="K145" s="80"/>
      <x:c r="L145" s="80"/>
    </x:row>
    <x:row r="146">
      <x:c r="A146" s="99"/>
      <x:c r="B146" s="99"/>
      <x:c r="C146" s="99"/>
      <x:c r="D146" s="99" t="str">
        <x:f>IFERROR(VLOOKUP(C146,'DAFTAR AKUN'!$A$5:$H$100,2,FALSE),"")</x:f>
      </x:c>
      <x:c r="E146" s="100"/>
      <x:c r="F146" s="101" t="n">
        <x:f>SUMIFS('JURNAL'!$J$5:$J$1004,'JURNAL'!$D$5:$D$1004,C146,'JURNAL'!$F$5:$F$1004,B146)-SUMIFS('JURNAL'!$K$5:$K$1004,'JURNAL'!$D$5:$D$1004,C146,'JURNAL'!$F$5:$F$1004,B146)</x:f>
        <x:v>0</x:v>
      </x:c>
      <x:c r="G146" s="101" t="n">
        <x:f>E146-F146</x:f>
        <x:v>0</x:v>
      </x:c>
      <x:c r="H146" s="108" t="n">
        <x:f>IFERROR(F146/E146,0)</x:f>
        <x:v>0</x:v>
      </x:c>
      <x:c r="I146" s="80"/>
      <x:c r="J146" s="80"/>
      <x:c r="K146" s="80"/>
      <x:c r="L146" s="80"/>
    </x:row>
    <x:row r="147">
      <x:c r="A147" s="99"/>
      <x:c r="B147" s="99"/>
      <x:c r="C147" s="99"/>
      <x:c r="D147" s="99" t="str">
        <x:f>IFERROR(VLOOKUP(C147,'DAFTAR AKUN'!$A$5:$H$100,2,FALSE),"")</x:f>
      </x:c>
      <x:c r="E147" s="100"/>
      <x:c r="F147" s="101" t="n">
        <x:f>SUMIFS('JURNAL'!$J$5:$J$1004,'JURNAL'!$D$5:$D$1004,C147,'JURNAL'!$F$5:$F$1004,B147)-SUMIFS('JURNAL'!$K$5:$K$1004,'JURNAL'!$D$5:$D$1004,C147,'JURNAL'!$F$5:$F$1004,B147)</x:f>
        <x:v>0</x:v>
      </x:c>
      <x:c r="G147" s="101" t="n">
        <x:f>E147-F147</x:f>
        <x:v>0</x:v>
      </x:c>
      <x:c r="H147" s="108" t="n">
        <x:f>IFERROR(F147/E147,0)</x:f>
        <x:v>0</x:v>
      </x:c>
      <x:c r="I147" s="80"/>
      <x:c r="J147" s="80"/>
      <x:c r="K147" s="80"/>
      <x:c r="L147" s="80"/>
    </x:row>
    <x:row r="148">
      <x:c r="A148" s="99"/>
      <x:c r="B148" s="99"/>
      <x:c r="C148" s="99"/>
      <x:c r="D148" s="99" t="str">
        <x:f>IFERROR(VLOOKUP(C148,'DAFTAR AKUN'!$A$5:$H$100,2,FALSE),"")</x:f>
      </x:c>
      <x:c r="E148" s="100"/>
      <x:c r="F148" s="101" t="n">
        <x:f>SUMIFS('JURNAL'!$J$5:$J$1004,'JURNAL'!$D$5:$D$1004,C148,'JURNAL'!$F$5:$F$1004,B148)-SUMIFS('JURNAL'!$K$5:$K$1004,'JURNAL'!$D$5:$D$1004,C148,'JURNAL'!$F$5:$F$1004,B148)</x:f>
        <x:v>0</x:v>
      </x:c>
      <x:c r="G148" s="101" t="n">
        <x:f>E148-F148</x:f>
        <x:v>0</x:v>
      </x:c>
      <x:c r="H148" s="108" t="n">
        <x:f>IFERROR(F148/E148,0)</x:f>
        <x:v>0</x:v>
      </x:c>
      <x:c r="I148" s="80"/>
      <x:c r="J148" s="80"/>
      <x:c r="K148" s="80"/>
      <x:c r="L148" s="80"/>
    </x:row>
    <x:row r="149">
      <x:c r="A149" s="99"/>
      <x:c r="B149" s="99"/>
      <x:c r="C149" s="99"/>
      <x:c r="D149" s="99" t="str">
        <x:f>IFERROR(VLOOKUP(C149,'DAFTAR AKUN'!$A$5:$H$100,2,FALSE),"")</x:f>
      </x:c>
      <x:c r="E149" s="100"/>
      <x:c r="F149" s="101" t="n">
        <x:f>SUMIFS('JURNAL'!$J$5:$J$1004,'JURNAL'!$D$5:$D$1004,C149,'JURNAL'!$F$5:$F$1004,B149)-SUMIFS('JURNAL'!$K$5:$K$1004,'JURNAL'!$D$5:$D$1004,C149,'JURNAL'!$F$5:$F$1004,B149)</x:f>
        <x:v>0</x:v>
      </x:c>
      <x:c r="G149" s="101" t="n">
        <x:f>E149-F149</x:f>
        <x:v>0</x:v>
      </x:c>
      <x:c r="H149" s="108" t="n">
        <x:f>IFERROR(F149/E149,0)</x:f>
        <x:v>0</x:v>
      </x:c>
      <x:c r="I149" s="80"/>
      <x:c r="J149" s="80"/>
      <x:c r="K149" s="80"/>
      <x:c r="L149" s="80"/>
    </x:row>
    <x:row r="150">
      <x:c r="A150" s="99"/>
      <x:c r="B150" s="99"/>
      <x:c r="C150" s="99"/>
      <x:c r="D150" s="99" t="str">
        <x:f>IFERROR(VLOOKUP(C150,'DAFTAR AKUN'!$A$5:$H$100,2,FALSE),"")</x:f>
      </x:c>
      <x:c r="E150" s="100"/>
      <x:c r="F150" s="101" t="n">
        <x:f>SUMIFS('JURNAL'!$J$5:$J$1004,'JURNAL'!$D$5:$D$1004,C150,'JURNAL'!$F$5:$F$1004,B150)-SUMIFS('JURNAL'!$K$5:$K$1004,'JURNAL'!$D$5:$D$1004,C150,'JURNAL'!$F$5:$F$1004,B150)</x:f>
        <x:v>0</x:v>
      </x:c>
      <x:c r="G150" s="101" t="n">
        <x:f>E150-F150</x:f>
        <x:v>0</x:v>
      </x:c>
      <x:c r="H150" s="108" t="n">
        <x:f>IFERROR(F150/E150,0)</x:f>
        <x:v>0</x:v>
      </x:c>
      <x:c r="I150" s="80"/>
      <x:c r="J150" s="80"/>
      <x:c r="K150" s="80"/>
      <x:c r="L150" s="80"/>
    </x:row>
    <x:row r="151">
      <x:c r="A151" s="99"/>
      <x:c r="B151" s="99"/>
      <x:c r="C151" s="99"/>
      <x:c r="D151" s="99" t="str">
        <x:f>IFERROR(VLOOKUP(C151,'DAFTAR AKUN'!$A$5:$H$100,2,FALSE),"")</x:f>
      </x:c>
      <x:c r="E151" s="100"/>
      <x:c r="F151" s="101" t="n">
        <x:f>SUMIFS('JURNAL'!$J$5:$J$1004,'JURNAL'!$D$5:$D$1004,C151,'JURNAL'!$F$5:$F$1004,B151)-SUMIFS('JURNAL'!$K$5:$K$1004,'JURNAL'!$D$5:$D$1004,C151,'JURNAL'!$F$5:$F$1004,B151)</x:f>
        <x:v>0</x:v>
      </x:c>
      <x:c r="G151" s="101" t="n">
        <x:f>E151-F151</x:f>
        <x:v>0</x:v>
      </x:c>
      <x:c r="H151" s="108" t="n">
        <x:f>IFERROR(F151/E151,0)</x:f>
        <x:v>0</x:v>
      </x:c>
      <x:c r="I151" s="80"/>
      <x:c r="J151" s="80"/>
      <x:c r="K151" s="80"/>
      <x:c r="L151" s="80"/>
    </x:row>
    <x:row r="152">
      <x:c r="A152" s="99"/>
      <x:c r="B152" s="99"/>
      <x:c r="C152" s="99"/>
      <x:c r="D152" s="99" t="str">
        <x:f>IFERROR(VLOOKUP(C152,'DAFTAR AKUN'!$A$5:$H$100,2,FALSE),"")</x:f>
      </x:c>
      <x:c r="E152" s="100"/>
      <x:c r="F152" s="101" t="n">
        <x:f>SUMIFS('JURNAL'!$J$5:$J$1004,'JURNAL'!$D$5:$D$1004,C152,'JURNAL'!$F$5:$F$1004,B152)-SUMIFS('JURNAL'!$K$5:$K$1004,'JURNAL'!$D$5:$D$1004,C152,'JURNAL'!$F$5:$F$1004,B152)</x:f>
        <x:v>0</x:v>
      </x:c>
      <x:c r="G152" s="101" t="n">
        <x:f>E152-F152</x:f>
        <x:v>0</x:v>
      </x:c>
      <x:c r="H152" s="108" t="n">
        <x:f>IFERROR(F152/E152,0)</x:f>
        <x:v>0</x:v>
      </x:c>
      <x:c r="I152" s="80"/>
      <x:c r="J152" s="80"/>
      <x:c r="K152" s="80"/>
      <x:c r="L152" s="80"/>
    </x:row>
    <x:row r="153">
      <x:c r="A153" s="99"/>
      <x:c r="B153" s="99"/>
      <x:c r="C153" s="99"/>
      <x:c r="D153" s="99" t="str">
        <x:f>IFERROR(VLOOKUP(C153,'DAFTAR AKUN'!$A$5:$H$100,2,FALSE),"")</x:f>
      </x:c>
      <x:c r="E153" s="100"/>
      <x:c r="F153" s="101" t="n">
        <x:f>SUMIFS('JURNAL'!$J$5:$J$1004,'JURNAL'!$D$5:$D$1004,C153,'JURNAL'!$F$5:$F$1004,B153)-SUMIFS('JURNAL'!$K$5:$K$1004,'JURNAL'!$D$5:$D$1004,C153,'JURNAL'!$F$5:$F$1004,B153)</x:f>
        <x:v>0</x:v>
      </x:c>
      <x:c r="G153" s="101" t="n">
        <x:f>E153-F153</x:f>
        <x:v>0</x:v>
      </x:c>
      <x:c r="H153" s="108" t="n">
        <x:f>IFERROR(F153/E153,0)</x:f>
        <x:v>0</x:v>
      </x:c>
      <x:c r="I153" s="80"/>
      <x:c r="J153" s="80"/>
      <x:c r="K153" s="80"/>
      <x:c r="L153" s="80"/>
    </x:row>
    <x:row r="154">
      <x:c r="A154" s="99"/>
      <x:c r="B154" s="99"/>
      <x:c r="C154" s="99"/>
      <x:c r="D154" s="99" t="str">
        <x:f>IFERROR(VLOOKUP(C154,'DAFTAR AKUN'!$A$5:$H$100,2,FALSE),"")</x:f>
      </x:c>
      <x:c r="E154" s="100"/>
      <x:c r="F154" s="101" t="n">
        <x:f>SUMIFS('JURNAL'!$J$5:$J$1004,'JURNAL'!$D$5:$D$1004,C154,'JURNAL'!$F$5:$F$1004,B154)-SUMIFS('JURNAL'!$K$5:$K$1004,'JURNAL'!$D$5:$D$1004,C154,'JURNAL'!$F$5:$F$1004,B154)</x:f>
        <x:v>0</x:v>
      </x:c>
      <x:c r="G154" s="101" t="n">
        <x:f>E154-F154</x:f>
        <x:v>0</x:v>
      </x:c>
      <x:c r="H154" s="108" t="n">
        <x:f>IFERROR(F154/E154,0)</x:f>
        <x:v>0</x:v>
      </x:c>
      <x:c r="I154" s="80"/>
      <x:c r="J154" s="80"/>
      <x:c r="K154" s="80"/>
      <x:c r="L154" s="80"/>
    </x:row>
    <x:row r="155">
      <x:c r="A155" s="99"/>
      <x:c r="B155" s="99"/>
      <x:c r="C155" s="99"/>
      <x:c r="D155" s="99" t="str">
        <x:f>IFERROR(VLOOKUP(C155,'DAFTAR AKUN'!$A$5:$H$100,2,FALSE),"")</x:f>
      </x:c>
      <x:c r="E155" s="100"/>
      <x:c r="F155" s="101" t="n">
        <x:f>SUMIFS('JURNAL'!$J$5:$J$1004,'JURNAL'!$D$5:$D$1004,C155,'JURNAL'!$F$5:$F$1004,B155)-SUMIFS('JURNAL'!$K$5:$K$1004,'JURNAL'!$D$5:$D$1004,C155,'JURNAL'!$F$5:$F$1004,B155)</x:f>
        <x:v>0</x:v>
      </x:c>
      <x:c r="G155" s="101" t="n">
        <x:f>E155-F155</x:f>
        <x:v>0</x:v>
      </x:c>
      <x:c r="H155" s="108" t="n">
        <x:f>IFERROR(F155/E155,0)</x:f>
        <x:v>0</x:v>
      </x:c>
      <x:c r="I155" s="80"/>
      <x:c r="J155" s="80"/>
      <x:c r="K155" s="80"/>
      <x:c r="L155" s="80"/>
    </x:row>
    <x:row r="156">
      <x:c r="A156" s="99"/>
      <x:c r="B156" s="99"/>
      <x:c r="C156" s="99"/>
      <x:c r="D156" s="99" t="str">
        <x:f>IFERROR(VLOOKUP(C156,'DAFTAR AKUN'!$A$5:$H$100,2,FALSE),"")</x:f>
      </x:c>
      <x:c r="E156" s="100"/>
      <x:c r="F156" s="101" t="n">
        <x:f>SUMIFS('JURNAL'!$J$5:$J$1004,'JURNAL'!$D$5:$D$1004,C156,'JURNAL'!$F$5:$F$1004,B156)-SUMIFS('JURNAL'!$K$5:$K$1004,'JURNAL'!$D$5:$D$1004,C156,'JURNAL'!$F$5:$F$1004,B156)</x:f>
        <x:v>0</x:v>
      </x:c>
      <x:c r="G156" s="101" t="n">
        <x:f>E156-F156</x:f>
        <x:v>0</x:v>
      </x:c>
      <x:c r="H156" s="108" t="n">
        <x:f>IFERROR(F156/E156,0)</x:f>
        <x:v>0</x:v>
      </x:c>
      <x:c r="I156" s="80"/>
      <x:c r="J156" s="80"/>
      <x:c r="K156" s="80"/>
      <x:c r="L156" s="80"/>
    </x:row>
    <x:row r="157">
      <x:c r="A157" s="99"/>
      <x:c r="B157" s="99"/>
      <x:c r="C157" s="99"/>
      <x:c r="D157" s="99" t="str">
        <x:f>IFERROR(VLOOKUP(C157,'DAFTAR AKUN'!$A$5:$H$100,2,FALSE),"")</x:f>
      </x:c>
      <x:c r="E157" s="100"/>
      <x:c r="F157" s="101" t="n">
        <x:f>SUMIFS('JURNAL'!$J$5:$J$1004,'JURNAL'!$D$5:$D$1004,C157,'JURNAL'!$F$5:$F$1004,B157)-SUMIFS('JURNAL'!$K$5:$K$1004,'JURNAL'!$D$5:$D$1004,C157,'JURNAL'!$F$5:$F$1004,B157)</x:f>
        <x:v>0</x:v>
      </x:c>
      <x:c r="G157" s="101" t="n">
        <x:f>E157-F157</x:f>
        <x:v>0</x:v>
      </x:c>
      <x:c r="H157" s="108" t="n">
        <x:f>IFERROR(F157/E157,0)</x:f>
        <x:v>0</x:v>
      </x:c>
      <x:c r="I157" s="80"/>
      <x:c r="J157" s="80"/>
      <x:c r="K157" s="80"/>
      <x:c r="L157" s="80"/>
    </x:row>
    <x:row r="158">
      <x:c r="A158" s="99"/>
      <x:c r="B158" s="99"/>
      <x:c r="C158" s="99"/>
      <x:c r="D158" s="99" t="str">
        <x:f>IFERROR(VLOOKUP(C158,'DAFTAR AKUN'!$A$5:$H$100,2,FALSE),"")</x:f>
      </x:c>
      <x:c r="E158" s="100"/>
      <x:c r="F158" s="101" t="n">
        <x:f>SUMIFS('JURNAL'!$J$5:$J$1004,'JURNAL'!$D$5:$D$1004,C158,'JURNAL'!$F$5:$F$1004,B158)-SUMIFS('JURNAL'!$K$5:$K$1004,'JURNAL'!$D$5:$D$1004,C158,'JURNAL'!$F$5:$F$1004,B158)</x:f>
        <x:v>0</x:v>
      </x:c>
      <x:c r="G158" s="101" t="n">
        <x:f>E158-F158</x:f>
        <x:v>0</x:v>
      </x:c>
      <x:c r="H158" s="108" t="n">
        <x:f>IFERROR(F158/E158,0)</x:f>
        <x:v>0</x:v>
      </x:c>
      <x:c r="I158" s="80"/>
      <x:c r="J158" s="80"/>
      <x:c r="K158" s="80"/>
      <x:c r="L158" s="80"/>
    </x:row>
    <x:row r="159">
      <x:c r="A159" s="99"/>
      <x:c r="B159" s="99"/>
      <x:c r="C159" s="99"/>
      <x:c r="D159" s="99" t="str">
        <x:f>IFERROR(VLOOKUP(C159,'DAFTAR AKUN'!$A$5:$H$100,2,FALSE),"")</x:f>
      </x:c>
      <x:c r="E159" s="100"/>
      <x:c r="F159" s="101" t="n">
        <x:f>SUMIFS('JURNAL'!$J$5:$J$1004,'JURNAL'!$D$5:$D$1004,C159,'JURNAL'!$F$5:$F$1004,B159)-SUMIFS('JURNAL'!$K$5:$K$1004,'JURNAL'!$D$5:$D$1004,C159,'JURNAL'!$F$5:$F$1004,B159)</x:f>
        <x:v>0</x:v>
      </x:c>
      <x:c r="G159" s="101" t="n">
        <x:f>E159-F159</x:f>
        <x:v>0</x:v>
      </x:c>
      <x:c r="H159" s="108" t="n">
        <x:f>IFERROR(F159/E159,0)</x:f>
        <x:v>0</x:v>
      </x:c>
      <x:c r="I159" s="80"/>
      <x:c r="J159" s="80"/>
      <x:c r="K159" s="80"/>
      <x:c r="L159" s="80"/>
    </x:row>
    <x:row r="160">
      <x:c r="A160" s="99"/>
      <x:c r="B160" s="99"/>
      <x:c r="C160" s="99"/>
      <x:c r="D160" s="99" t="str">
        <x:f>IFERROR(VLOOKUP(C160,'DAFTAR AKUN'!$A$5:$H$100,2,FALSE),"")</x:f>
      </x:c>
      <x:c r="E160" s="100"/>
      <x:c r="F160" s="101" t="n">
        <x:f>SUMIFS('JURNAL'!$J$5:$J$1004,'JURNAL'!$D$5:$D$1004,C160,'JURNAL'!$F$5:$F$1004,B160)-SUMIFS('JURNAL'!$K$5:$K$1004,'JURNAL'!$D$5:$D$1004,C160,'JURNAL'!$F$5:$F$1004,B160)</x:f>
        <x:v>0</x:v>
      </x:c>
      <x:c r="G160" s="101" t="n">
        <x:f>E160-F160</x:f>
        <x:v>0</x:v>
      </x:c>
      <x:c r="H160" s="108" t="n">
        <x:f>IFERROR(F160/E160,0)</x:f>
        <x:v>0</x:v>
      </x:c>
      <x:c r="I160" s="80"/>
      <x:c r="J160" s="80"/>
      <x:c r="K160" s="80"/>
      <x:c r="L160" s="80"/>
    </x:row>
    <x:row r="161">
      <x:c r="A161" s="99"/>
      <x:c r="B161" s="99"/>
      <x:c r="C161" s="99"/>
      <x:c r="D161" s="99" t="str">
        <x:f>IFERROR(VLOOKUP(C161,'DAFTAR AKUN'!$A$5:$H$100,2,FALSE),"")</x:f>
      </x:c>
      <x:c r="E161" s="100"/>
      <x:c r="F161" s="101" t="n">
        <x:f>SUMIFS('JURNAL'!$J$5:$J$1004,'JURNAL'!$D$5:$D$1004,C161,'JURNAL'!$F$5:$F$1004,B161)-SUMIFS('JURNAL'!$K$5:$K$1004,'JURNAL'!$D$5:$D$1004,C161,'JURNAL'!$F$5:$F$1004,B161)</x:f>
        <x:v>0</x:v>
      </x:c>
      <x:c r="G161" s="101" t="n">
        <x:f>E161-F161</x:f>
        <x:v>0</x:v>
      </x:c>
      <x:c r="H161" s="108" t="n">
        <x:f>IFERROR(F161/E161,0)</x:f>
        <x:v>0</x:v>
      </x:c>
      <x:c r="I161" s="80"/>
      <x:c r="J161" s="80"/>
      <x:c r="K161" s="80"/>
      <x:c r="L161" s="80"/>
    </x:row>
    <x:row r="162">
      <x:c r="A162" s="99"/>
      <x:c r="B162" s="99"/>
      <x:c r="C162" s="99"/>
      <x:c r="D162" s="99" t="str">
        <x:f>IFERROR(VLOOKUP(C162,'DAFTAR AKUN'!$A$5:$H$100,2,FALSE),"")</x:f>
      </x:c>
      <x:c r="E162" s="100"/>
      <x:c r="F162" s="101" t="n">
        <x:f>SUMIFS('JURNAL'!$J$5:$J$1004,'JURNAL'!$D$5:$D$1004,C162,'JURNAL'!$F$5:$F$1004,B162)-SUMIFS('JURNAL'!$K$5:$K$1004,'JURNAL'!$D$5:$D$1004,C162,'JURNAL'!$F$5:$F$1004,B162)</x:f>
        <x:v>0</x:v>
      </x:c>
      <x:c r="G162" s="101" t="n">
        <x:f>E162-F162</x:f>
        <x:v>0</x:v>
      </x:c>
      <x:c r="H162" s="108" t="n">
        <x:f>IFERROR(F162/E162,0)</x:f>
        <x:v>0</x:v>
      </x:c>
      <x:c r="I162" s="80"/>
      <x:c r="J162" s="80"/>
      <x:c r="K162" s="80"/>
      <x:c r="L162" s="80"/>
    </x:row>
    <x:row r="163">
      <x:c r="A163" s="99"/>
      <x:c r="B163" s="99"/>
      <x:c r="C163" s="99"/>
      <x:c r="D163" s="99" t="str">
        <x:f>IFERROR(VLOOKUP(C163,'DAFTAR AKUN'!$A$5:$H$100,2,FALSE),"")</x:f>
      </x:c>
      <x:c r="E163" s="100"/>
      <x:c r="F163" s="101" t="n">
        <x:f>SUMIFS('JURNAL'!$J$5:$J$1004,'JURNAL'!$D$5:$D$1004,C163,'JURNAL'!$F$5:$F$1004,B163)-SUMIFS('JURNAL'!$K$5:$K$1004,'JURNAL'!$D$5:$D$1004,C163,'JURNAL'!$F$5:$F$1004,B163)</x:f>
        <x:v>0</x:v>
      </x:c>
      <x:c r="G163" s="101" t="n">
        <x:f>E163-F163</x:f>
        <x:v>0</x:v>
      </x:c>
      <x:c r="H163" s="108" t="n">
        <x:f>IFERROR(F163/E163,0)</x:f>
        <x:v>0</x:v>
      </x:c>
      <x:c r="I163" s="80"/>
      <x:c r="J163" s="80"/>
      <x:c r="K163" s="80"/>
      <x:c r="L163" s="80"/>
    </x:row>
    <x:row r="164">
      <x:c r="A164" s="99"/>
      <x:c r="B164" s="99"/>
      <x:c r="C164" s="99"/>
      <x:c r="D164" s="99" t="str">
        <x:f>IFERROR(VLOOKUP(C164,'DAFTAR AKUN'!$A$5:$H$100,2,FALSE),"")</x:f>
      </x:c>
      <x:c r="E164" s="100"/>
      <x:c r="F164" s="101" t="n">
        <x:f>SUMIFS('JURNAL'!$J$5:$J$1004,'JURNAL'!$D$5:$D$1004,C164,'JURNAL'!$F$5:$F$1004,B164)-SUMIFS('JURNAL'!$K$5:$K$1004,'JURNAL'!$D$5:$D$1004,C164,'JURNAL'!$F$5:$F$1004,B164)</x:f>
        <x:v>0</x:v>
      </x:c>
      <x:c r="G164" s="101" t="n">
        <x:f>E164-F164</x:f>
        <x:v>0</x:v>
      </x:c>
      <x:c r="H164" s="108" t="n">
        <x:f>IFERROR(F164/E164,0)</x:f>
        <x:v>0</x:v>
      </x:c>
      <x:c r="I164" s="80"/>
      <x:c r="J164" s="80"/>
      <x:c r="K164" s="80"/>
      <x:c r="L164" s="80"/>
    </x:row>
    <x:row r="165">
      <x:c r="A165" s="99"/>
      <x:c r="B165" s="99"/>
      <x:c r="C165" s="99"/>
      <x:c r="D165" s="99" t="str">
        <x:f>IFERROR(VLOOKUP(C165,'DAFTAR AKUN'!$A$5:$H$100,2,FALSE),"")</x:f>
      </x:c>
      <x:c r="E165" s="100"/>
      <x:c r="F165" s="101" t="n">
        <x:f>SUMIFS('JURNAL'!$J$5:$J$1004,'JURNAL'!$D$5:$D$1004,C165,'JURNAL'!$F$5:$F$1004,B165)-SUMIFS('JURNAL'!$K$5:$K$1004,'JURNAL'!$D$5:$D$1004,C165,'JURNAL'!$F$5:$F$1004,B165)</x:f>
        <x:v>0</x:v>
      </x:c>
      <x:c r="G165" s="101" t="n">
        <x:f>E165-F165</x:f>
        <x:v>0</x:v>
      </x:c>
      <x:c r="H165" s="108" t="n">
        <x:f>IFERROR(F165/E165,0)</x:f>
        <x:v>0</x:v>
      </x:c>
      <x:c r="I165" s="80"/>
      <x:c r="J165" s="80"/>
      <x:c r="K165" s="80"/>
      <x:c r="L165" s="80"/>
    </x:row>
    <x:row r="166">
      <x:c r="A166" s="99"/>
      <x:c r="B166" s="99"/>
      <x:c r="C166" s="99"/>
      <x:c r="D166" s="99" t="str">
        <x:f>IFERROR(VLOOKUP(C166,'DAFTAR AKUN'!$A$5:$H$100,2,FALSE),"")</x:f>
      </x:c>
      <x:c r="E166" s="100"/>
      <x:c r="F166" s="101" t="n">
        <x:f>SUMIFS('JURNAL'!$J$5:$J$1004,'JURNAL'!$D$5:$D$1004,C166,'JURNAL'!$F$5:$F$1004,B166)-SUMIFS('JURNAL'!$K$5:$K$1004,'JURNAL'!$D$5:$D$1004,C166,'JURNAL'!$F$5:$F$1004,B166)</x:f>
        <x:v>0</x:v>
      </x:c>
      <x:c r="G166" s="101" t="n">
        <x:f>E166-F166</x:f>
        <x:v>0</x:v>
      </x:c>
      <x:c r="H166" s="108" t="n">
        <x:f>IFERROR(F166/E166,0)</x:f>
        <x:v>0</x:v>
      </x:c>
      <x:c r="I166" s="80"/>
      <x:c r="J166" s="80"/>
      <x:c r="K166" s="80"/>
      <x:c r="L166" s="80"/>
    </x:row>
    <x:row r="167">
      <x:c r="A167" s="99"/>
      <x:c r="B167" s="99"/>
      <x:c r="C167" s="99"/>
      <x:c r="D167" s="99" t="str">
        <x:f>IFERROR(VLOOKUP(C167,'DAFTAR AKUN'!$A$5:$H$100,2,FALSE),"")</x:f>
      </x:c>
      <x:c r="E167" s="100"/>
      <x:c r="F167" s="101" t="n">
        <x:f>SUMIFS('JURNAL'!$J$5:$J$1004,'JURNAL'!$D$5:$D$1004,C167,'JURNAL'!$F$5:$F$1004,B167)-SUMIFS('JURNAL'!$K$5:$K$1004,'JURNAL'!$D$5:$D$1004,C167,'JURNAL'!$F$5:$F$1004,B167)</x:f>
        <x:v>0</x:v>
      </x:c>
      <x:c r="G167" s="101" t="n">
        <x:f>E167-F167</x:f>
        <x:v>0</x:v>
      </x:c>
      <x:c r="H167" s="108" t="n">
        <x:f>IFERROR(F167/E167,0)</x:f>
        <x:v>0</x:v>
      </x:c>
      <x:c r="I167" s="80"/>
      <x:c r="J167" s="80"/>
      <x:c r="K167" s="80"/>
      <x:c r="L167" s="80"/>
    </x:row>
    <x:row r="168">
      <x:c r="A168" s="99"/>
      <x:c r="B168" s="99"/>
      <x:c r="C168" s="99"/>
      <x:c r="D168" s="99" t="str">
        <x:f>IFERROR(VLOOKUP(C168,'DAFTAR AKUN'!$A$5:$H$100,2,FALSE),"")</x:f>
      </x:c>
      <x:c r="E168" s="100"/>
      <x:c r="F168" s="101" t="n">
        <x:f>SUMIFS('JURNAL'!$J$5:$J$1004,'JURNAL'!$D$5:$D$1004,C168,'JURNAL'!$F$5:$F$1004,B168)-SUMIFS('JURNAL'!$K$5:$K$1004,'JURNAL'!$D$5:$D$1004,C168,'JURNAL'!$F$5:$F$1004,B168)</x:f>
        <x:v>0</x:v>
      </x:c>
      <x:c r="G168" s="101" t="n">
        <x:f>E168-F168</x:f>
        <x:v>0</x:v>
      </x:c>
      <x:c r="H168" s="108" t="n">
        <x:f>IFERROR(F168/E168,0)</x:f>
        <x:v>0</x:v>
      </x:c>
      <x:c r="I168" s="80"/>
      <x:c r="J168" s="80"/>
      <x:c r="K168" s="80"/>
      <x:c r="L168" s="80"/>
    </x:row>
    <x:row r="169">
      <x:c r="A169" s="99"/>
      <x:c r="B169" s="99"/>
      <x:c r="C169" s="99"/>
      <x:c r="D169" s="99" t="str">
        <x:f>IFERROR(VLOOKUP(C169,'DAFTAR AKUN'!$A$5:$H$100,2,FALSE),"")</x:f>
      </x:c>
      <x:c r="E169" s="100"/>
      <x:c r="F169" s="101" t="n">
        <x:f>SUMIFS('JURNAL'!$J$5:$J$1004,'JURNAL'!$D$5:$D$1004,C169,'JURNAL'!$F$5:$F$1004,B169)-SUMIFS('JURNAL'!$K$5:$K$1004,'JURNAL'!$D$5:$D$1004,C169,'JURNAL'!$F$5:$F$1004,B169)</x:f>
        <x:v>0</x:v>
      </x:c>
      <x:c r="G169" s="101" t="n">
        <x:f>E169-F169</x:f>
        <x:v>0</x:v>
      </x:c>
      <x:c r="H169" s="108" t="n">
        <x:f>IFERROR(F169/E169,0)</x:f>
        <x:v>0</x:v>
      </x:c>
      <x:c r="I169" s="80"/>
      <x:c r="J169" s="80"/>
      <x:c r="K169" s="80"/>
      <x:c r="L169" s="80"/>
    </x:row>
    <x:row r="170">
      <x:c r="A170" s="99"/>
      <x:c r="B170" s="99"/>
      <x:c r="C170" s="99"/>
      <x:c r="D170" s="99" t="str">
        <x:f>IFERROR(VLOOKUP(C170,'DAFTAR AKUN'!$A$5:$H$100,2,FALSE),"")</x:f>
      </x:c>
      <x:c r="E170" s="100"/>
      <x:c r="F170" s="101" t="n">
        <x:f>SUMIFS('JURNAL'!$J$5:$J$1004,'JURNAL'!$D$5:$D$1004,C170,'JURNAL'!$F$5:$F$1004,B170)-SUMIFS('JURNAL'!$K$5:$K$1004,'JURNAL'!$D$5:$D$1004,C170,'JURNAL'!$F$5:$F$1004,B170)</x:f>
        <x:v>0</x:v>
      </x:c>
      <x:c r="G170" s="101" t="n">
        <x:f>E170-F170</x:f>
        <x:v>0</x:v>
      </x:c>
      <x:c r="H170" s="108" t="n">
        <x:f>IFERROR(F170/E170,0)</x:f>
        <x:v>0</x:v>
      </x:c>
      <x:c r="I170" s="80"/>
      <x:c r="J170" s="80"/>
      <x:c r="K170" s="80"/>
      <x:c r="L170" s="80"/>
    </x:row>
    <x:row r="171">
      <x:c r="A171" s="99"/>
      <x:c r="B171" s="99"/>
      <x:c r="C171" s="99"/>
      <x:c r="D171" s="99" t="str">
        <x:f>IFERROR(VLOOKUP(C171,'DAFTAR AKUN'!$A$5:$H$100,2,FALSE),"")</x:f>
      </x:c>
      <x:c r="E171" s="100"/>
      <x:c r="F171" s="101" t="n">
        <x:f>SUMIFS('JURNAL'!$J$5:$J$1004,'JURNAL'!$D$5:$D$1004,C171,'JURNAL'!$F$5:$F$1004,B171)-SUMIFS('JURNAL'!$K$5:$K$1004,'JURNAL'!$D$5:$D$1004,C171,'JURNAL'!$F$5:$F$1004,B171)</x:f>
        <x:v>0</x:v>
      </x:c>
      <x:c r="G171" s="101" t="n">
        <x:f>E171-F171</x:f>
        <x:v>0</x:v>
      </x:c>
      <x:c r="H171" s="108" t="n">
        <x:f>IFERROR(F171/E171,0)</x:f>
        <x:v>0</x:v>
      </x:c>
      <x:c r="I171" s="80"/>
      <x:c r="J171" s="80"/>
      <x:c r="K171" s="80"/>
      <x:c r="L171" s="80"/>
    </x:row>
    <x:row r="172">
      <x:c r="A172" s="99"/>
      <x:c r="B172" s="99"/>
      <x:c r="C172" s="99"/>
      <x:c r="D172" s="99" t="str">
        <x:f>IFERROR(VLOOKUP(C172,'DAFTAR AKUN'!$A$5:$H$100,2,FALSE),"")</x:f>
      </x:c>
      <x:c r="E172" s="100"/>
      <x:c r="F172" s="101" t="n">
        <x:f>SUMIFS('JURNAL'!$J$5:$J$1004,'JURNAL'!$D$5:$D$1004,C172,'JURNAL'!$F$5:$F$1004,B172)-SUMIFS('JURNAL'!$K$5:$K$1004,'JURNAL'!$D$5:$D$1004,C172,'JURNAL'!$F$5:$F$1004,B172)</x:f>
        <x:v>0</x:v>
      </x:c>
      <x:c r="G172" s="101" t="n">
        <x:f>E172-F172</x:f>
        <x:v>0</x:v>
      </x:c>
      <x:c r="H172" s="108" t="n">
        <x:f>IFERROR(F172/E172,0)</x:f>
        <x:v>0</x:v>
      </x:c>
      <x:c r="I172" s="80"/>
      <x:c r="J172" s="80"/>
      <x:c r="K172" s="80"/>
      <x:c r="L172" s="80"/>
    </x:row>
    <x:row r="173">
      <x:c r="A173" s="99"/>
      <x:c r="B173" s="99"/>
      <x:c r="C173" s="99"/>
      <x:c r="D173" s="99" t="str">
        <x:f>IFERROR(VLOOKUP(C173,'DAFTAR AKUN'!$A$5:$H$100,2,FALSE),"")</x:f>
      </x:c>
      <x:c r="E173" s="100"/>
      <x:c r="F173" s="101" t="n">
        <x:f>SUMIFS('JURNAL'!$J$5:$J$1004,'JURNAL'!$D$5:$D$1004,C173,'JURNAL'!$F$5:$F$1004,B173)-SUMIFS('JURNAL'!$K$5:$K$1004,'JURNAL'!$D$5:$D$1004,C173,'JURNAL'!$F$5:$F$1004,B173)</x:f>
        <x:v>0</x:v>
      </x:c>
      <x:c r="G173" s="101" t="n">
        <x:f>E173-F173</x:f>
        <x:v>0</x:v>
      </x:c>
      <x:c r="H173" s="108" t="n">
        <x:f>IFERROR(F173/E173,0)</x:f>
        <x:v>0</x:v>
      </x:c>
      <x:c r="I173" s="80"/>
      <x:c r="J173" s="80"/>
      <x:c r="K173" s="80"/>
      <x:c r="L173" s="80"/>
    </x:row>
    <x:row r="174">
      <x:c r="A174" s="99"/>
      <x:c r="B174" s="99"/>
      <x:c r="C174" s="99"/>
      <x:c r="D174" s="99" t="str">
        <x:f>IFERROR(VLOOKUP(C174,'DAFTAR AKUN'!$A$5:$H$100,2,FALSE),"")</x:f>
      </x:c>
      <x:c r="E174" s="100"/>
      <x:c r="F174" s="101" t="n">
        <x:f>SUMIFS('JURNAL'!$J$5:$J$1004,'JURNAL'!$D$5:$D$1004,C174,'JURNAL'!$F$5:$F$1004,B174)-SUMIFS('JURNAL'!$K$5:$K$1004,'JURNAL'!$D$5:$D$1004,C174,'JURNAL'!$F$5:$F$1004,B174)</x:f>
        <x:v>0</x:v>
      </x:c>
      <x:c r="G174" s="101" t="n">
        <x:f>E174-F174</x:f>
        <x:v>0</x:v>
      </x:c>
      <x:c r="H174" s="108" t="n">
        <x:f>IFERROR(F174/E174,0)</x:f>
        <x:v>0</x:v>
      </x:c>
      <x:c r="I174" s="80"/>
      <x:c r="J174" s="80"/>
      <x:c r="K174" s="80"/>
      <x:c r="L174" s="80"/>
    </x:row>
    <x:row r="175">
      <x:c r="A175" s="99"/>
      <x:c r="B175" s="99"/>
      <x:c r="C175" s="99"/>
      <x:c r="D175" s="99" t="str">
        <x:f>IFERROR(VLOOKUP(C175,'DAFTAR AKUN'!$A$5:$H$100,2,FALSE),"")</x:f>
      </x:c>
      <x:c r="E175" s="100"/>
      <x:c r="F175" s="101" t="n">
        <x:f>SUMIFS('JURNAL'!$J$5:$J$1004,'JURNAL'!$D$5:$D$1004,C175,'JURNAL'!$F$5:$F$1004,B175)-SUMIFS('JURNAL'!$K$5:$K$1004,'JURNAL'!$D$5:$D$1004,C175,'JURNAL'!$F$5:$F$1004,B175)</x:f>
        <x:v>0</x:v>
      </x:c>
      <x:c r="G175" s="101" t="n">
        <x:f>E175-F175</x:f>
        <x:v>0</x:v>
      </x:c>
      <x:c r="H175" s="108" t="n">
        <x:f>IFERROR(F175/E175,0)</x:f>
        <x:v>0</x:v>
      </x:c>
      <x:c r="I175" s="80"/>
      <x:c r="J175" s="80"/>
      <x:c r="K175" s="80"/>
      <x:c r="L175" s="80"/>
    </x:row>
    <x:row r="176">
      <x:c r="A176" s="99"/>
      <x:c r="B176" s="99"/>
      <x:c r="C176" s="99"/>
      <x:c r="D176" s="99" t="str">
        <x:f>IFERROR(VLOOKUP(C176,'DAFTAR AKUN'!$A$5:$H$100,2,FALSE),"")</x:f>
      </x:c>
      <x:c r="E176" s="100"/>
      <x:c r="F176" s="101" t="n">
        <x:f>SUMIFS('JURNAL'!$J$5:$J$1004,'JURNAL'!$D$5:$D$1004,C176,'JURNAL'!$F$5:$F$1004,B176)-SUMIFS('JURNAL'!$K$5:$K$1004,'JURNAL'!$D$5:$D$1004,C176,'JURNAL'!$F$5:$F$1004,B176)</x:f>
        <x:v>0</x:v>
      </x:c>
      <x:c r="G176" s="101" t="n">
        <x:f>E176-F176</x:f>
        <x:v>0</x:v>
      </x:c>
      <x:c r="H176" s="108" t="n">
        <x:f>IFERROR(F176/E176,0)</x:f>
        <x:v>0</x:v>
      </x:c>
      <x:c r="I176" s="80"/>
      <x:c r="J176" s="80"/>
      <x:c r="K176" s="80"/>
      <x:c r="L176" s="80"/>
    </x:row>
    <x:row r="177">
      <x:c r="A177" s="99"/>
      <x:c r="B177" s="99"/>
      <x:c r="C177" s="99"/>
      <x:c r="D177" s="99" t="str">
        <x:f>IFERROR(VLOOKUP(C177,'DAFTAR AKUN'!$A$5:$H$100,2,FALSE),"")</x:f>
      </x:c>
      <x:c r="E177" s="100"/>
      <x:c r="F177" s="101" t="n">
        <x:f>SUMIFS('JURNAL'!$J$5:$J$1004,'JURNAL'!$D$5:$D$1004,C177,'JURNAL'!$F$5:$F$1004,B177)-SUMIFS('JURNAL'!$K$5:$K$1004,'JURNAL'!$D$5:$D$1004,C177,'JURNAL'!$F$5:$F$1004,B177)</x:f>
        <x:v>0</x:v>
      </x:c>
      <x:c r="G177" s="101" t="n">
        <x:f>E177-F177</x:f>
        <x:v>0</x:v>
      </x:c>
      <x:c r="H177" s="108" t="n">
        <x:f>IFERROR(F177/E177,0)</x:f>
        <x:v>0</x:v>
      </x:c>
      <x:c r="I177" s="80"/>
      <x:c r="J177" s="80"/>
      <x:c r="K177" s="80"/>
      <x:c r="L177" s="80"/>
    </x:row>
    <x:row r="178">
      <x:c r="A178" s="99"/>
      <x:c r="B178" s="99"/>
      <x:c r="C178" s="99"/>
      <x:c r="D178" s="99" t="str">
        <x:f>IFERROR(VLOOKUP(C178,'DAFTAR AKUN'!$A$5:$H$100,2,FALSE),"")</x:f>
      </x:c>
      <x:c r="E178" s="100"/>
      <x:c r="F178" s="101" t="n">
        <x:f>SUMIFS('JURNAL'!$J$5:$J$1004,'JURNAL'!$D$5:$D$1004,C178,'JURNAL'!$F$5:$F$1004,B178)-SUMIFS('JURNAL'!$K$5:$K$1004,'JURNAL'!$D$5:$D$1004,C178,'JURNAL'!$F$5:$F$1004,B178)</x:f>
        <x:v>0</x:v>
      </x:c>
      <x:c r="G178" s="101" t="n">
        <x:f>E178-F178</x:f>
        <x:v>0</x:v>
      </x:c>
      <x:c r="H178" s="108" t="n">
        <x:f>IFERROR(F178/E178,0)</x:f>
        <x:v>0</x:v>
      </x:c>
      <x:c r="I178" s="80"/>
      <x:c r="J178" s="80"/>
      <x:c r="K178" s="80"/>
      <x:c r="L178" s="80"/>
    </x:row>
    <x:row r="179">
      <x:c r="A179" s="99"/>
      <x:c r="B179" s="99"/>
      <x:c r="C179" s="99"/>
      <x:c r="D179" s="99" t="str">
        <x:f>IFERROR(VLOOKUP(C179,'DAFTAR AKUN'!$A$5:$H$100,2,FALSE),"")</x:f>
      </x:c>
      <x:c r="E179" s="100"/>
      <x:c r="F179" s="101" t="n">
        <x:f>SUMIFS('JURNAL'!$J$5:$J$1004,'JURNAL'!$D$5:$D$1004,C179,'JURNAL'!$F$5:$F$1004,B179)-SUMIFS('JURNAL'!$K$5:$K$1004,'JURNAL'!$D$5:$D$1004,C179,'JURNAL'!$F$5:$F$1004,B179)</x:f>
        <x:v>0</x:v>
      </x:c>
      <x:c r="G179" s="101" t="n">
        <x:f>E179-F179</x:f>
        <x:v>0</x:v>
      </x:c>
      <x:c r="H179" s="108" t="n">
        <x:f>IFERROR(F179/E179,0)</x:f>
        <x:v>0</x:v>
      </x:c>
      <x:c r="I179" s="80"/>
      <x:c r="J179" s="80"/>
      <x:c r="K179" s="80"/>
      <x:c r="L179" s="80"/>
    </x:row>
    <x:row r="180">
      <x:c r="A180" s="99"/>
      <x:c r="B180" s="99"/>
      <x:c r="C180" s="99"/>
      <x:c r="D180" s="99" t="str">
        <x:f>IFERROR(VLOOKUP(C180,'DAFTAR AKUN'!$A$5:$H$100,2,FALSE),"")</x:f>
      </x:c>
      <x:c r="E180" s="100"/>
      <x:c r="F180" s="101" t="n">
        <x:f>SUMIFS('JURNAL'!$J$5:$J$1004,'JURNAL'!$D$5:$D$1004,C180,'JURNAL'!$F$5:$F$1004,B180)-SUMIFS('JURNAL'!$K$5:$K$1004,'JURNAL'!$D$5:$D$1004,C180,'JURNAL'!$F$5:$F$1004,B180)</x:f>
        <x:v>0</x:v>
      </x:c>
      <x:c r="G180" s="101" t="n">
        <x:f>E180-F180</x:f>
        <x:v>0</x:v>
      </x:c>
      <x:c r="H180" s="108" t="n">
        <x:f>IFERROR(F180/E180,0)</x:f>
        <x:v>0</x:v>
      </x:c>
      <x:c r="I180" s="80"/>
      <x:c r="J180" s="80"/>
      <x:c r="K180" s="80"/>
      <x:c r="L180" s="80"/>
    </x:row>
    <x:row r="181">
      <x:c r="A181" s="99"/>
      <x:c r="B181" s="99"/>
      <x:c r="C181" s="99"/>
      <x:c r="D181" s="99" t="str">
        <x:f>IFERROR(VLOOKUP(C181,'DAFTAR AKUN'!$A$5:$H$100,2,FALSE),"")</x:f>
      </x:c>
      <x:c r="E181" s="100"/>
      <x:c r="F181" s="101" t="n">
        <x:f>SUMIFS('JURNAL'!$J$5:$J$1004,'JURNAL'!$D$5:$D$1004,C181,'JURNAL'!$F$5:$F$1004,B181)-SUMIFS('JURNAL'!$K$5:$K$1004,'JURNAL'!$D$5:$D$1004,C181,'JURNAL'!$F$5:$F$1004,B181)</x:f>
        <x:v>0</x:v>
      </x:c>
      <x:c r="G181" s="101" t="n">
        <x:f>E181-F181</x:f>
        <x:v>0</x:v>
      </x:c>
      <x:c r="H181" s="108" t="n">
        <x:f>IFERROR(F181/E181,0)</x:f>
        <x:v>0</x:v>
      </x:c>
      <x:c r="I181" s="80"/>
      <x:c r="J181" s="80"/>
      <x:c r="K181" s="80"/>
      <x:c r="L181" s="80"/>
    </x:row>
    <x:row r="182">
      <x:c r="A182" s="99"/>
      <x:c r="B182" s="99"/>
      <x:c r="C182" s="99"/>
      <x:c r="D182" s="99" t="str">
        <x:f>IFERROR(VLOOKUP(C182,'DAFTAR AKUN'!$A$5:$H$100,2,FALSE),"")</x:f>
      </x:c>
      <x:c r="E182" s="100"/>
      <x:c r="F182" s="101" t="n">
        <x:f>SUMIFS('JURNAL'!$J$5:$J$1004,'JURNAL'!$D$5:$D$1004,C182,'JURNAL'!$F$5:$F$1004,B182)-SUMIFS('JURNAL'!$K$5:$K$1004,'JURNAL'!$D$5:$D$1004,C182,'JURNAL'!$F$5:$F$1004,B182)</x:f>
        <x:v>0</x:v>
      </x:c>
      <x:c r="G182" s="101" t="n">
        <x:f>E182-F182</x:f>
        <x:v>0</x:v>
      </x:c>
      <x:c r="H182" s="108" t="n">
        <x:f>IFERROR(F182/E182,0)</x:f>
        <x:v>0</x:v>
      </x:c>
      <x:c r="I182" s="80"/>
      <x:c r="J182" s="80"/>
      <x:c r="K182" s="80"/>
      <x:c r="L182" s="80"/>
    </x:row>
    <x:row r="183">
      <x:c r="A183" s="99"/>
      <x:c r="B183" s="99"/>
      <x:c r="C183" s="99"/>
      <x:c r="D183" s="99" t="str">
        <x:f>IFERROR(VLOOKUP(C183,'DAFTAR AKUN'!$A$5:$H$100,2,FALSE),"")</x:f>
      </x:c>
      <x:c r="E183" s="100"/>
      <x:c r="F183" s="101" t="n">
        <x:f>SUMIFS('JURNAL'!$J$5:$J$1004,'JURNAL'!$D$5:$D$1004,C183,'JURNAL'!$F$5:$F$1004,B183)-SUMIFS('JURNAL'!$K$5:$K$1004,'JURNAL'!$D$5:$D$1004,C183,'JURNAL'!$F$5:$F$1004,B183)</x:f>
        <x:v>0</x:v>
      </x:c>
      <x:c r="G183" s="101" t="n">
        <x:f>E183-F183</x:f>
        <x:v>0</x:v>
      </x:c>
      <x:c r="H183" s="108" t="n">
        <x:f>IFERROR(F183/E183,0)</x:f>
        <x:v>0</x:v>
      </x:c>
      <x:c r="I183" s="80"/>
      <x:c r="J183" s="80"/>
      <x:c r="K183" s="80"/>
      <x:c r="L183" s="80"/>
    </x:row>
    <x:row r="184">
      <x:c r="A184" s="99"/>
      <x:c r="B184" s="99"/>
      <x:c r="C184" s="99"/>
      <x:c r="D184" s="99" t="str">
        <x:f>IFERROR(VLOOKUP(C184,'DAFTAR AKUN'!$A$5:$H$100,2,FALSE),"")</x:f>
      </x:c>
      <x:c r="E184" s="100"/>
      <x:c r="F184" s="101" t="n">
        <x:f>SUMIFS('JURNAL'!$J$5:$J$1004,'JURNAL'!$D$5:$D$1004,C184,'JURNAL'!$F$5:$F$1004,B184)-SUMIFS('JURNAL'!$K$5:$K$1004,'JURNAL'!$D$5:$D$1004,C184,'JURNAL'!$F$5:$F$1004,B184)</x:f>
        <x:v>0</x:v>
      </x:c>
      <x:c r="G184" s="101" t="n">
        <x:f>E184-F184</x:f>
        <x:v>0</x:v>
      </x:c>
      <x:c r="H184" s="108" t="n">
        <x:f>IFERROR(F184/E184,0)</x:f>
        <x:v>0</x:v>
      </x:c>
      <x:c r="I184" s="80"/>
      <x:c r="J184" s="80"/>
      <x:c r="K184" s="80"/>
      <x:c r="L184" s="80"/>
    </x:row>
    <x:row r="185">
      <x:c r="A185" s="99"/>
      <x:c r="B185" s="99"/>
      <x:c r="C185" s="99"/>
      <x:c r="D185" s="99" t="str">
        <x:f>IFERROR(VLOOKUP(C185,'DAFTAR AKUN'!$A$5:$H$100,2,FALSE),"")</x:f>
      </x:c>
      <x:c r="E185" s="100"/>
      <x:c r="F185" s="101" t="n">
        <x:f>SUMIFS('JURNAL'!$J$5:$J$1004,'JURNAL'!$D$5:$D$1004,C185,'JURNAL'!$F$5:$F$1004,B185)-SUMIFS('JURNAL'!$K$5:$K$1004,'JURNAL'!$D$5:$D$1004,C185,'JURNAL'!$F$5:$F$1004,B185)</x:f>
        <x:v>0</x:v>
      </x:c>
      <x:c r="G185" s="101" t="n">
        <x:f>E185-F185</x:f>
        <x:v>0</x:v>
      </x:c>
      <x:c r="H185" s="108" t="n">
        <x:f>IFERROR(F185/E185,0)</x:f>
        <x:v>0</x:v>
      </x:c>
      <x:c r="I185" s="80"/>
      <x:c r="J185" s="80"/>
      <x:c r="K185" s="80"/>
      <x:c r="L185" s="80"/>
    </x:row>
    <x:row r="186">
      <x:c r="A186" s="99"/>
      <x:c r="B186" s="99"/>
      <x:c r="C186" s="99"/>
      <x:c r="D186" s="99" t="str">
        <x:f>IFERROR(VLOOKUP(C186,'DAFTAR AKUN'!$A$5:$H$100,2,FALSE),"")</x:f>
      </x:c>
      <x:c r="E186" s="100"/>
      <x:c r="F186" s="101" t="n">
        <x:f>SUMIFS('JURNAL'!$J$5:$J$1004,'JURNAL'!$D$5:$D$1004,C186,'JURNAL'!$F$5:$F$1004,B186)-SUMIFS('JURNAL'!$K$5:$K$1004,'JURNAL'!$D$5:$D$1004,C186,'JURNAL'!$F$5:$F$1004,B186)</x:f>
        <x:v>0</x:v>
      </x:c>
      <x:c r="G186" s="101" t="n">
        <x:f>E186-F186</x:f>
        <x:v>0</x:v>
      </x:c>
      <x:c r="H186" s="108" t="n">
        <x:f>IFERROR(F186/E186,0)</x:f>
        <x:v>0</x:v>
      </x:c>
      <x:c r="I186" s="80"/>
      <x:c r="J186" s="80"/>
      <x:c r="K186" s="80"/>
      <x:c r="L186" s="80"/>
    </x:row>
    <x:row r="187">
      <x:c r="A187" s="99"/>
      <x:c r="B187" s="99"/>
      <x:c r="C187" s="99"/>
      <x:c r="D187" s="99" t="str">
        <x:f>IFERROR(VLOOKUP(C187,'DAFTAR AKUN'!$A$5:$H$100,2,FALSE),"")</x:f>
      </x:c>
      <x:c r="E187" s="100"/>
      <x:c r="F187" s="101" t="n">
        <x:f>SUMIFS('JURNAL'!$J$5:$J$1004,'JURNAL'!$D$5:$D$1004,C187,'JURNAL'!$F$5:$F$1004,B187)-SUMIFS('JURNAL'!$K$5:$K$1004,'JURNAL'!$D$5:$D$1004,C187,'JURNAL'!$F$5:$F$1004,B187)</x:f>
        <x:v>0</x:v>
      </x:c>
      <x:c r="G187" s="101" t="n">
        <x:f>E187-F187</x:f>
        <x:v>0</x:v>
      </x:c>
      <x:c r="H187" s="108" t="n">
        <x:f>IFERROR(F187/E187,0)</x:f>
        <x:v>0</x:v>
      </x:c>
      <x:c r="I187" s="80"/>
      <x:c r="J187" s="80"/>
      <x:c r="K187" s="80"/>
      <x:c r="L187" s="80"/>
    </x:row>
    <x:row r="188">
      <x:c r="A188" s="99"/>
      <x:c r="B188" s="99"/>
      <x:c r="C188" s="99"/>
      <x:c r="D188" s="99" t="str">
        <x:f>IFERROR(VLOOKUP(C188,'DAFTAR AKUN'!$A$5:$H$100,2,FALSE),"")</x:f>
      </x:c>
      <x:c r="E188" s="100"/>
      <x:c r="F188" s="101" t="n">
        <x:f>SUMIFS('JURNAL'!$J$5:$J$1004,'JURNAL'!$D$5:$D$1004,C188,'JURNAL'!$F$5:$F$1004,B188)-SUMIFS('JURNAL'!$K$5:$K$1004,'JURNAL'!$D$5:$D$1004,C188,'JURNAL'!$F$5:$F$1004,B188)</x:f>
        <x:v>0</x:v>
      </x:c>
      <x:c r="G188" s="101" t="n">
        <x:f>E188-F188</x:f>
        <x:v>0</x:v>
      </x:c>
      <x:c r="H188" s="108" t="n">
        <x:f>IFERROR(F188/E188,0)</x:f>
        <x:v>0</x:v>
      </x:c>
      <x:c r="I188" s="80"/>
      <x:c r="J188" s="80"/>
      <x:c r="K188" s="80"/>
      <x:c r="L188" s="80"/>
    </x:row>
    <x:row r="189">
      <x:c r="A189" s="99"/>
      <x:c r="B189" s="99"/>
      <x:c r="C189" s="99"/>
      <x:c r="D189" s="99" t="str">
        <x:f>IFERROR(VLOOKUP(C189,'DAFTAR AKUN'!$A$5:$H$100,2,FALSE),"")</x:f>
      </x:c>
      <x:c r="E189" s="100"/>
      <x:c r="F189" s="101" t="n">
        <x:f>SUMIFS('JURNAL'!$J$5:$J$1004,'JURNAL'!$D$5:$D$1004,C189,'JURNAL'!$F$5:$F$1004,B189)-SUMIFS('JURNAL'!$K$5:$K$1004,'JURNAL'!$D$5:$D$1004,C189,'JURNAL'!$F$5:$F$1004,B189)</x:f>
        <x:v>0</x:v>
      </x:c>
      <x:c r="G189" s="101" t="n">
        <x:f>E189-F189</x:f>
        <x:v>0</x:v>
      </x:c>
      <x:c r="H189" s="108" t="n">
        <x:f>IFERROR(F189/E189,0)</x:f>
        <x:v>0</x:v>
      </x:c>
      <x:c r="I189" s="80"/>
      <x:c r="J189" s="80"/>
      <x:c r="K189" s="80"/>
      <x:c r="L189" s="80"/>
    </x:row>
    <x:row r="190">
      <x:c r="A190" s="99"/>
      <x:c r="B190" s="99"/>
      <x:c r="C190" s="99"/>
      <x:c r="D190" s="99" t="str">
        <x:f>IFERROR(VLOOKUP(C190,'DAFTAR AKUN'!$A$5:$H$100,2,FALSE),"")</x:f>
      </x:c>
      <x:c r="E190" s="100"/>
      <x:c r="F190" s="101" t="n">
        <x:f>SUMIFS('JURNAL'!$J$5:$J$1004,'JURNAL'!$D$5:$D$1004,C190,'JURNAL'!$F$5:$F$1004,B190)-SUMIFS('JURNAL'!$K$5:$K$1004,'JURNAL'!$D$5:$D$1004,C190,'JURNAL'!$F$5:$F$1004,B190)</x:f>
        <x:v>0</x:v>
      </x:c>
      <x:c r="G190" s="101" t="n">
        <x:f>E190-F190</x:f>
        <x:v>0</x:v>
      </x:c>
      <x:c r="H190" s="108" t="n">
        <x:f>IFERROR(F190/E190,0)</x:f>
        <x:v>0</x:v>
      </x:c>
      <x:c r="I190" s="80"/>
      <x:c r="J190" s="80"/>
      <x:c r="K190" s="80"/>
      <x:c r="L190" s="80"/>
    </x:row>
    <x:row r="191">
      <x:c r="A191" s="99"/>
      <x:c r="B191" s="99"/>
      <x:c r="C191" s="99"/>
      <x:c r="D191" s="99" t="str">
        <x:f>IFERROR(VLOOKUP(C191,'DAFTAR AKUN'!$A$5:$H$100,2,FALSE),"")</x:f>
      </x:c>
      <x:c r="E191" s="100"/>
      <x:c r="F191" s="101" t="n">
        <x:f>SUMIFS('JURNAL'!$J$5:$J$1004,'JURNAL'!$D$5:$D$1004,C191,'JURNAL'!$F$5:$F$1004,B191)-SUMIFS('JURNAL'!$K$5:$K$1004,'JURNAL'!$D$5:$D$1004,C191,'JURNAL'!$F$5:$F$1004,B191)</x:f>
        <x:v>0</x:v>
      </x:c>
      <x:c r="G191" s="101" t="n">
        <x:f>E191-F191</x:f>
        <x:v>0</x:v>
      </x:c>
      <x:c r="H191" s="108" t="n">
        <x:f>IFERROR(F191/E191,0)</x:f>
        <x:v>0</x:v>
      </x:c>
      <x:c r="I191" s="80"/>
      <x:c r="J191" s="80"/>
      <x:c r="K191" s="80"/>
      <x:c r="L191" s="80"/>
    </x:row>
    <x:row r="192">
      <x:c r="A192" s="99"/>
      <x:c r="B192" s="99"/>
      <x:c r="C192" s="99"/>
      <x:c r="D192" s="99" t="str">
        <x:f>IFERROR(VLOOKUP(C192,'DAFTAR AKUN'!$A$5:$H$100,2,FALSE),"")</x:f>
      </x:c>
      <x:c r="E192" s="100"/>
      <x:c r="F192" s="101" t="n">
        <x:f>SUMIFS('JURNAL'!$J$5:$J$1004,'JURNAL'!$D$5:$D$1004,C192,'JURNAL'!$F$5:$F$1004,B192)-SUMIFS('JURNAL'!$K$5:$K$1004,'JURNAL'!$D$5:$D$1004,C192,'JURNAL'!$F$5:$F$1004,B192)</x:f>
        <x:v>0</x:v>
      </x:c>
      <x:c r="G192" s="101" t="n">
        <x:f>E192-F192</x:f>
        <x:v>0</x:v>
      </x:c>
      <x:c r="H192" s="108" t="n">
        <x:f>IFERROR(F192/E192,0)</x:f>
        <x:v>0</x:v>
      </x:c>
      <x:c r="I192" s="80"/>
      <x:c r="J192" s="80"/>
      <x:c r="K192" s="80"/>
      <x:c r="L192" s="80"/>
    </x:row>
    <x:row r="193">
      <x:c r="A193" s="99"/>
      <x:c r="B193" s="99"/>
      <x:c r="C193" s="99"/>
      <x:c r="D193" s="99" t="str">
        <x:f>IFERROR(VLOOKUP(C193,'DAFTAR AKUN'!$A$5:$H$100,2,FALSE),"")</x:f>
      </x:c>
      <x:c r="E193" s="100"/>
      <x:c r="F193" s="101" t="n">
        <x:f>SUMIFS('JURNAL'!$J$5:$J$1004,'JURNAL'!$D$5:$D$1004,C193,'JURNAL'!$F$5:$F$1004,B193)-SUMIFS('JURNAL'!$K$5:$K$1004,'JURNAL'!$D$5:$D$1004,C193,'JURNAL'!$F$5:$F$1004,B193)</x:f>
        <x:v>0</x:v>
      </x:c>
      <x:c r="G193" s="101" t="n">
        <x:f>E193-F193</x:f>
        <x:v>0</x:v>
      </x:c>
      <x:c r="H193" s="108" t="n">
        <x:f>IFERROR(F193/E193,0)</x:f>
        <x:v>0</x:v>
      </x:c>
      <x:c r="I193" s="80"/>
      <x:c r="J193" s="80"/>
      <x:c r="K193" s="80"/>
      <x:c r="L193" s="80"/>
    </x:row>
    <x:row r="194">
      <x:c r="A194" s="99"/>
      <x:c r="B194" s="99"/>
      <x:c r="C194" s="99"/>
      <x:c r="D194" s="99" t="str">
        <x:f>IFERROR(VLOOKUP(C194,'DAFTAR AKUN'!$A$5:$H$100,2,FALSE),"")</x:f>
      </x:c>
      <x:c r="E194" s="100"/>
      <x:c r="F194" s="101" t="n">
        <x:f>SUMIFS('JURNAL'!$J$5:$J$1004,'JURNAL'!$D$5:$D$1004,C194,'JURNAL'!$F$5:$F$1004,B194)-SUMIFS('JURNAL'!$K$5:$K$1004,'JURNAL'!$D$5:$D$1004,C194,'JURNAL'!$F$5:$F$1004,B194)</x:f>
        <x:v>0</x:v>
      </x:c>
      <x:c r="G194" s="101" t="n">
        <x:f>E194-F194</x:f>
        <x:v>0</x:v>
      </x:c>
      <x:c r="H194" s="108" t="n">
        <x:f>IFERROR(F194/E194,0)</x:f>
        <x:v>0</x:v>
      </x:c>
      <x:c r="I194" s="80"/>
      <x:c r="J194" s="80"/>
      <x:c r="K194" s="80"/>
      <x:c r="L194" s="80"/>
    </x:row>
    <x:row r="195">
      <x:c r="A195" s="99"/>
      <x:c r="B195" s="99"/>
      <x:c r="C195" s="99"/>
      <x:c r="D195" s="99" t="str">
        <x:f>IFERROR(VLOOKUP(C195,'DAFTAR AKUN'!$A$5:$H$100,2,FALSE),"")</x:f>
      </x:c>
      <x:c r="E195" s="100"/>
      <x:c r="F195" s="101" t="n">
        <x:f>SUMIFS('JURNAL'!$J$5:$J$1004,'JURNAL'!$D$5:$D$1004,C195,'JURNAL'!$F$5:$F$1004,B195)-SUMIFS('JURNAL'!$K$5:$K$1004,'JURNAL'!$D$5:$D$1004,C195,'JURNAL'!$F$5:$F$1004,B195)</x:f>
        <x:v>0</x:v>
      </x:c>
      <x:c r="G195" s="101" t="n">
        <x:f>E195-F195</x:f>
        <x:v>0</x:v>
      </x:c>
      <x:c r="H195" s="108" t="n">
        <x:f>IFERROR(F195/E195,0)</x:f>
        <x:v>0</x:v>
      </x:c>
      <x:c r="I195" s="80"/>
      <x:c r="J195" s="80"/>
      <x:c r="K195" s="80"/>
      <x:c r="L195" s="80"/>
    </x:row>
    <x:row r="196">
      <x:c r="A196" s="99"/>
      <x:c r="B196" s="99"/>
      <x:c r="C196" s="99"/>
      <x:c r="D196" s="99" t="str">
        <x:f>IFERROR(VLOOKUP(C196,'DAFTAR AKUN'!$A$5:$H$100,2,FALSE),"")</x:f>
      </x:c>
      <x:c r="E196" s="100"/>
      <x:c r="F196" s="101" t="n">
        <x:f>SUMIFS('JURNAL'!$J$5:$J$1004,'JURNAL'!$D$5:$D$1004,C196,'JURNAL'!$F$5:$F$1004,B196)-SUMIFS('JURNAL'!$K$5:$K$1004,'JURNAL'!$D$5:$D$1004,C196,'JURNAL'!$F$5:$F$1004,B196)</x:f>
        <x:v>0</x:v>
      </x:c>
      <x:c r="G196" s="101" t="n">
        <x:f>E196-F196</x:f>
        <x:v>0</x:v>
      </x:c>
      <x:c r="H196" s="108" t="n">
        <x:f>IFERROR(F196/E196,0)</x:f>
        <x:v>0</x:v>
      </x:c>
      <x:c r="I196" s="80"/>
      <x:c r="J196" s="80"/>
      <x:c r="K196" s="80"/>
      <x:c r="L196" s="80"/>
    </x:row>
    <x:row r="197">
      <x:c r="A197" s="99"/>
      <x:c r="B197" s="99"/>
      <x:c r="C197" s="99"/>
      <x:c r="D197" s="99" t="str">
        <x:f>IFERROR(VLOOKUP(C197,'DAFTAR AKUN'!$A$5:$H$100,2,FALSE),"")</x:f>
      </x:c>
      <x:c r="E197" s="100"/>
      <x:c r="F197" s="101" t="n">
        <x:f>SUMIFS('JURNAL'!$J$5:$J$1004,'JURNAL'!$D$5:$D$1004,C197,'JURNAL'!$F$5:$F$1004,B197)-SUMIFS('JURNAL'!$K$5:$K$1004,'JURNAL'!$D$5:$D$1004,C197,'JURNAL'!$F$5:$F$1004,B197)</x:f>
        <x:v>0</x:v>
      </x:c>
      <x:c r="G197" s="101" t="n">
        <x:f>E197-F197</x:f>
        <x:v>0</x:v>
      </x:c>
      <x:c r="H197" s="108" t="n">
        <x:f>IFERROR(F197/E197,0)</x:f>
        <x:v>0</x:v>
      </x:c>
      <x:c r="I197" s="80"/>
      <x:c r="J197" s="80"/>
      <x:c r="K197" s="80"/>
      <x:c r="L197" s="80"/>
    </x:row>
    <x:row r="198">
      <x:c r="A198" s="99"/>
      <x:c r="B198" s="99"/>
      <x:c r="C198" s="99"/>
      <x:c r="D198" s="99" t="str">
        <x:f>IFERROR(VLOOKUP(C198,'DAFTAR AKUN'!$A$5:$H$100,2,FALSE),"")</x:f>
      </x:c>
      <x:c r="E198" s="100"/>
      <x:c r="F198" s="101" t="n">
        <x:f>SUMIFS('JURNAL'!$J$5:$J$1004,'JURNAL'!$D$5:$D$1004,C198,'JURNAL'!$F$5:$F$1004,B198)-SUMIFS('JURNAL'!$K$5:$K$1004,'JURNAL'!$D$5:$D$1004,C198,'JURNAL'!$F$5:$F$1004,B198)</x:f>
        <x:v>0</x:v>
      </x:c>
      <x:c r="G198" s="101" t="n">
        <x:f>E198-F198</x:f>
        <x:v>0</x:v>
      </x:c>
      <x:c r="H198" s="108" t="n">
        <x:f>IFERROR(F198/E198,0)</x:f>
        <x:v>0</x:v>
      </x:c>
      <x:c r="I198" s="80"/>
      <x:c r="J198" s="80"/>
      <x:c r="K198" s="80"/>
      <x:c r="L198" s="80"/>
    </x:row>
    <x:row r="199">
      <x:c r="A199" s="99"/>
      <x:c r="B199" s="99"/>
      <x:c r="C199" s="99"/>
      <x:c r="D199" s="99" t="str">
        <x:f>IFERROR(VLOOKUP(C199,'DAFTAR AKUN'!$A$5:$H$100,2,FALSE),"")</x:f>
      </x:c>
      <x:c r="E199" s="100"/>
      <x:c r="F199" s="101" t="n">
        <x:f>SUMIFS('JURNAL'!$J$5:$J$1004,'JURNAL'!$D$5:$D$1004,C199,'JURNAL'!$F$5:$F$1004,B199)-SUMIFS('JURNAL'!$K$5:$K$1004,'JURNAL'!$D$5:$D$1004,C199,'JURNAL'!$F$5:$F$1004,B199)</x:f>
        <x:v>0</x:v>
      </x:c>
      <x:c r="G199" s="101" t="n">
        <x:f>E199-F199</x:f>
        <x:v>0</x:v>
      </x:c>
      <x:c r="H199" s="108" t="n">
        <x:f>IFERROR(F199/E199,0)</x:f>
        <x:v>0</x:v>
      </x:c>
      <x:c r="I199" s="80"/>
      <x:c r="J199" s="80"/>
      <x:c r="K199" s="80"/>
      <x:c r="L199" s="80"/>
    </x:row>
    <x:row r="200">
      <x:c r="A200" s="99"/>
      <x:c r="B200" s="99"/>
      <x:c r="C200" s="99"/>
      <x:c r="D200" s="99" t="str">
        <x:f>IFERROR(VLOOKUP(C200,'DAFTAR AKUN'!$A$5:$H$100,2,FALSE),"")</x:f>
      </x:c>
      <x:c r="E200" s="100"/>
      <x:c r="F200" s="101" t="n">
        <x:f>SUMIFS('JURNAL'!$J$5:$J$1004,'JURNAL'!$D$5:$D$1004,C200,'JURNAL'!$F$5:$F$1004,B200)-SUMIFS('JURNAL'!$K$5:$K$1004,'JURNAL'!$D$5:$D$1004,C200,'JURNAL'!$F$5:$F$1004,B200)</x:f>
        <x:v>0</x:v>
      </x:c>
      <x:c r="G200" s="101" t="n">
        <x:f>E200-F200</x:f>
        <x:v>0</x:v>
      </x:c>
      <x:c r="H200" s="108" t="n">
        <x:f>IFERROR(F200/E200,0)</x:f>
        <x:v>0</x:v>
      </x:c>
      <x:c r="I200" s="80"/>
      <x:c r="J200" s="80"/>
      <x:c r="K200" s="80"/>
      <x:c r="L200" s="80"/>
    </x:row>
    <x:row r="201">
      <x:c r="A201" s="99"/>
      <x:c r="B201" s="99"/>
      <x:c r="C201" s="99"/>
      <x:c r="D201" s="99" t="str">
        <x:f>IFERROR(VLOOKUP(C201,'DAFTAR AKUN'!$A$5:$H$100,2,FALSE),"")</x:f>
      </x:c>
      <x:c r="E201" s="100"/>
      <x:c r="F201" s="101" t="n">
        <x:f>SUMIFS('JURNAL'!$J$5:$J$1004,'JURNAL'!$D$5:$D$1004,C201,'JURNAL'!$F$5:$F$1004,B201)-SUMIFS('JURNAL'!$K$5:$K$1004,'JURNAL'!$D$5:$D$1004,C201,'JURNAL'!$F$5:$F$1004,B201)</x:f>
        <x:v>0</x:v>
      </x:c>
      <x:c r="G201" s="101" t="n">
        <x:f>E201-F201</x:f>
        <x:v>0</x:v>
      </x:c>
      <x:c r="H201" s="108" t="n">
        <x:f>IFERROR(F201/E201,0)</x:f>
        <x:v>0</x:v>
      </x:c>
      <x:c r="I201" s="80"/>
      <x:c r="J201" s="80"/>
      <x:c r="K201" s="80"/>
      <x:c r="L201" s="80"/>
    </x:row>
    <x:row r="202">
      <x:c r="A202" s="99"/>
      <x:c r="B202" s="99"/>
      <x:c r="C202" s="99"/>
      <x:c r="D202" s="99" t="str">
        <x:f>IFERROR(VLOOKUP(C202,'DAFTAR AKUN'!$A$5:$H$100,2,FALSE),"")</x:f>
      </x:c>
      <x:c r="E202" s="100"/>
      <x:c r="F202" s="101" t="n">
        <x:f>SUMIFS('JURNAL'!$J$5:$J$1004,'JURNAL'!$D$5:$D$1004,C202,'JURNAL'!$F$5:$F$1004,B202)-SUMIFS('JURNAL'!$K$5:$K$1004,'JURNAL'!$D$5:$D$1004,C202,'JURNAL'!$F$5:$F$1004,B202)</x:f>
        <x:v>0</x:v>
      </x:c>
      <x:c r="G202" s="101" t="n">
        <x:f>E202-F202</x:f>
        <x:v>0</x:v>
      </x:c>
      <x:c r="H202" s="108" t="n">
        <x:f>IFERROR(F202/E202,0)</x:f>
        <x:v>0</x:v>
      </x:c>
      <x:c r="I202" s="80"/>
      <x:c r="J202" s="80"/>
      <x:c r="K202" s="80"/>
      <x:c r="L202" s="80"/>
    </x:row>
    <x:row r="203">
      <x:c r="A203" s="99"/>
      <x:c r="B203" s="99"/>
      <x:c r="C203" s="99"/>
      <x:c r="D203" s="99" t="str">
        <x:f>IFERROR(VLOOKUP(C203,'DAFTAR AKUN'!$A$5:$H$100,2,FALSE),"")</x:f>
      </x:c>
      <x:c r="E203" s="100"/>
      <x:c r="F203" s="101" t="n">
        <x:f>SUMIFS('JURNAL'!$J$5:$J$1004,'JURNAL'!$D$5:$D$1004,C203,'JURNAL'!$F$5:$F$1004,B203)-SUMIFS('JURNAL'!$K$5:$K$1004,'JURNAL'!$D$5:$D$1004,C203,'JURNAL'!$F$5:$F$1004,B203)</x:f>
        <x:v>0</x:v>
      </x:c>
      <x:c r="G203" s="101" t="n">
        <x:f>E203-F203</x:f>
        <x:v>0</x:v>
      </x:c>
      <x:c r="H203" s="108" t="n">
        <x:f>IFERROR(F203/E203,0)</x:f>
        <x:v>0</x:v>
      </x:c>
      <x:c r="I203" s="80"/>
      <x:c r="J203" s="80"/>
      <x:c r="K203" s="80"/>
      <x:c r="L203" s="80"/>
    </x:row>
    <x:row r="204">
      <x:c r="A204" s="99"/>
      <x:c r="B204" s="99"/>
      <x:c r="C204" s="99"/>
      <x:c r="D204" s="99" t="str">
        <x:f>IFERROR(VLOOKUP(C204,'DAFTAR AKUN'!$A$5:$H$100,2,FALSE),"")</x:f>
      </x:c>
      <x:c r="E204" s="100"/>
      <x:c r="F204" s="101" t="n">
        <x:f>SUMIFS('JURNAL'!$J$5:$J$1004,'JURNAL'!$D$5:$D$1004,C204,'JURNAL'!$F$5:$F$1004,B204)-SUMIFS('JURNAL'!$K$5:$K$1004,'JURNAL'!$D$5:$D$1004,C204,'JURNAL'!$F$5:$F$1004,B204)</x:f>
        <x:v>0</x:v>
      </x:c>
      <x:c r="G204" s="101" t="n">
        <x:f>E204-F204</x:f>
        <x:v>0</x:v>
      </x:c>
      <x:c r="H204" s="108" t="n">
        <x:f>IFERROR(F204/E204,0)</x:f>
        <x:v>0</x:v>
      </x:c>
      <x:c r="I204" s="80"/>
      <x:c r="J204" s="80"/>
      <x:c r="K204" s="80"/>
      <x:c r="L204" s="80"/>
    </x:row>
  </x:sheetData>
  <x:mergeCells>
    <x:mergeCell ref="A1:H1"/>
    <x:mergeCell ref="A2:L2"/>
    <x:mergeCell ref="A11:D11"/>
  </x:mergeCells>
  <x:dataValidations count="2">
    <x:dataValidation type="list" sqref="B5:B204">
      <x:formula1>'MASTER PROGRAM'!$A$5:$A$12</x:formula1>
    </x:dataValidation>
    <x:dataValidation type="list" sqref="C5:C204">
      <x:formula1>'DAFTAR AKUN'!$A$5:$A$36</x:formula1>
    </x:dataValidation>
  </x:dataValidation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8" hidden="0" customWidth="1"/>
    <x:col min="2" max="2" width="40" hidden="0" customWidth="1"/>
    <x:col min="3" max="3" width="18" hidden="0" customWidth="1"/>
    <x:col min="4" max="4" width="18" hidden="0" customWidth="1"/>
    <x:col min="5" max="5" width="36" hidden="0" customWidth="1"/>
    <x:col min="6" max="6" width="22" hidden="0" customWidth="1"/>
    <x:col min="7" max="7" width="25" hidden="0" customWidth="1"/>
    <x:col min="8" max="8" width="22" hidden="0" customWidth="1"/>
    <x:col min="9" max="9" width="18" hidden="0" customWidth="1"/>
    <x:col min="10" max="10" width="17" hidden="0" customWidth="1"/>
    <x:col min="11" max="11" width="23" hidden="0" customWidth="1"/>
    <x:col min="12" max="12" width="22" hidden="0" customWidth="1"/>
    <x:col min="13" max="13" width="30" hidden="0" customWidth="1"/>
  </x:cols>
  <x:sheetData>
    <x:row r="1" ht="30" customHeight="1">
      <x:c r="A1" s="256" t="str">
        <x:v>REGISTER INVENTARIS/ASET TETAP 2025</x:v>
      </x:c>
      <x:c r="B1" s="256"/>
      <x:c r="C1" s="256"/>
      <x:c r="D1" s="256"/>
      <x:c r="E1" s="256"/>
      <x:c r="F1" s="256"/>
      <x:c r="G1" s="256"/>
      <x:c r="H1" s="256"/>
      <x:c r="I1" s="256"/>
      <x:c r="J1" s="256"/>
      <x:c r="K1" s="256"/>
      <x:c r="L1" s="256"/>
      <x:c r="M1" s="78"/>
    </x:row>
    <x:row r="2" ht="30" customHeight="1">
      <x:c r="A2" s="257" t="str">
        <x:v>Daftar sementara per kelompok. Lengkapi ID aset, tanggal perolehan, lokasi, PIC, bukti, umur manfaat, dan penyusutan per unit.</x:v>
      </x:c>
      <x:c r="B2" s="257"/>
      <x:c r="C2" s="257"/>
      <x:c r="D2" s="257"/>
      <x:c r="E2" s="257"/>
      <x:c r="F2" s="257"/>
      <x:c r="G2" s="257"/>
      <x:c r="H2" s="257"/>
      <x:c r="I2" s="257"/>
      <x:c r="J2" s="257"/>
      <x:c r="K2" s="257"/>
      <x:c r="L2" s="257"/>
      <x:c r="M2" s="80"/>
    </x:row>
    <x:row r="3">
      <x:c r="A3" s="80"/>
      <x:c r="B3" s="80"/>
      <x:c r="C3" s="80"/>
      <x:c r="D3" s="80"/>
      <x:c r="E3" s="80"/>
      <x:c r="F3" s="80"/>
      <x:c r="G3" s="80"/>
      <x:c r="H3" s="80"/>
      <x:c r="I3" s="80"/>
      <x:c r="J3" s="80"/>
      <x:c r="K3" s="80"/>
      <x:c r="L3" s="80"/>
      <x:c r="M3" s="80"/>
    </x:row>
    <x:row r="4" ht="28" customHeight="1">
      <x:c r="A4" s="258" t="str">
        <x:v>ID Aset</x:v>
      </x:c>
      <x:c r="B4" s="259" t="str">
        <x:v>Nama Aset/Kelompok</x:v>
      </x:c>
      <x:c r="C4" s="259" t="str">
        <x:v>Kategori</x:v>
      </x:c>
      <x:c r="D4" s="259" t="str">
        <x:v>Tanggal Perolehan</x:v>
      </x:c>
      <x:c r="E4" s="259" t="str">
        <x:v>Lokasi</x:v>
      </x:c>
      <x:c r="F4" s="259" t="str">
        <x:v>PIC</x:v>
      </x:c>
      <x:c r="G4" s="259" t="str">
        <x:v>Sumber Dana</x:v>
      </x:c>
      <x:c r="H4" s="259" t="str">
        <x:v>Harga Perolehan</x:v>
      </x:c>
      <x:c r="I4" s="259" t="str">
        <x:v>Nilai Residu</x:v>
      </x:c>
      <x:c r="J4" s="259" t="str">
        <x:v>Umur (Bulan)</x:v>
      </x:c>
      <x:c r="K4" s="259" t="str">
        <x:v>Akumulasi Penyusutan</x:v>
      </x:c>
      <x:c r="L4" s="259" t="str">
        <x:v>Nilai Buku</x:v>
      </x:c>
      <x:c r="M4" s="85" t="str">
        <x:v>Status/Bukti</x:v>
      </x:c>
    </x:row>
    <x:row r="5">
      <x:c r="A5" s="99" t="str">
        <x:v>INV-2025-01</x:v>
      </x:c>
      <x:c r="B5" s="99" t="str">
        <x:v>Perangkat komputer dan komunikasi</x:v>
      </x:c>
      <x:c r="C5" s="99" t="str">
        <x:v>Teknologi</x:v>
      </x:c>
      <x:c r="D5" s="98" t="str"/>
      <x:c r="E5" s="99" t="str">
        <x:v>4 kantor (rincian belum diverifikasi)</x:v>
      </x:c>
      <x:c r="F5" s="99" t="str"/>
      <x:c r="G5" s="99" t="str">
        <x:v>Dana tanpa pembatasan</x:v>
      </x:c>
      <x:c r="H5" s="100" t="n">
        <x:v>21827293</x:v>
      </x:c>
      <x:c r="I5" s="100" t="n">
        <x:v>0</x:v>
      </x:c>
      <x:c r="J5" s="99" t="str"/>
      <x:c r="K5" s="101" t="n">
        <x:v>0</x:v>
      </x:c>
      <x:c r="L5" s="101" t="n">
        <x:v>21827293</x:v>
      </x:c>
      <x:c r="M5" s="99"/>
    </x:row>
    <x:row r="6">
      <x:c r="A6" s="99" t="str">
        <x:v>INV-2025-02</x:v>
      </x:c>
      <x:c r="B6" s="99" t="str">
        <x:v>Meubelair kantor</x:v>
      </x:c>
      <x:c r="C6" s="99" t="str">
        <x:v>Meubelair</x:v>
      </x:c>
      <x:c r="D6" s="98" t="str"/>
      <x:c r="E6" s="99" t="str">
        <x:v>4 kantor (rincian belum diverifikasi)</x:v>
      </x:c>
      <x:c r="F6" s="99" t="str"/>
      <x:c r="G6" s="99" t="str">
        <x:v>Dana tanpa pembatasan</x:v>
      </x:c>
      <x:c r="H6" s="100" t="n">
        <x:v>12472739</x:v>
      </x:c>
      <x:c r="I6" s="100" t="n">
        <x:v>0</x:v>
      </x:c>
      <x:c r="J6" s="99" t="str"/>
      <x:c r="K6" s="101" t="n">
        <x:v>0</x:v>
      </x:c>
      <x:c r="L6" s="101" t="n">
        <x:v>12472739</x:v>
      </x:c>
      <x:c r="M6" s="99"/>
    </x:row>
    <x:row r="7">
      <x:c r="A7" s="99" t="str">
        <x:v>INV-2025-03</x:v>
      </x:c>
      <x:c r="B7" s="99" t="str">
        <x:v>Peralatan kantor dan dapur tahan lama</x:v>
      </x:c>
      <x:c r="C7" s="99" t="str">
        <x:v>Peralatan</x:v>
      </x:c>
      <x:c r="D7" s="98" t="str"/>
      <x:c r="E7" s="99" t="str">
        <x:v>4 kantor (rincian belum diverifikasi)</x:v>
      </x:c>
      <x:c r="F7" s="99" t="str"/>
      <x:c r="G7" s="99" t="str">
        <x:v>Dana tanpa pembatasan</x:v>
      </x:c>
      <x:c r="H7" s="100" t="n">
        <x:v>12472739</x:v>
      </x:c>
      <x:c r="I7" s="100" t="n">
        <x:v>0</x:v>
      </x:c>
      <x:c r="J7" s="99" t="str"/>
      <x:c r="K7" s="101" t="n">
        <x:v>0</x:v>
      </x:c>
      <x:c r="L7" s="101" t="n">
        <x:v>12472739</x:v>
      </x:c>
      <x:c r="M7" s="99"/>
    </x:row>
    <x:row r="8">
      <x:c r="A8" s="99" t="str">
        <x:v>INV-2025-04</x:v>
      </x:c>
      <x:c r="B8" s="99" t="str">
        <x:v>Perangkat listrik dan jaringan</x:v>
      </x:c>
      <x:c r="C8" s="99" t="str">
        <x:v>Jaringan</x:v>
      </x:c>
      <x:c r="D8" s="98" t="str"/>
      <x:c r="E8" s="99" t="str">
        <x:v>4 kantor (rincian belum diverifikasi)</x:v>
      </x:c>
      <x:c r="F8" s="99" t="str"/>
      <x:c r="G8" s="99" t="str">
        <x:v>Dana tanpa pembatasan</x:v>
      </x:c>
      <x:c r="H8" s="100" t="n">
        <x:v>9354554</x:v>
      </x:c>
      <x:c r="I8" s="100" t="n">
        <x:v>0</x:v>
      </x:c>
      <x:c r="J8" s="99" t="str"/>
      <x:c r="K8" s="101" t="n">
        <x:v>0</x:v>
      </x:c>
      <x:c r="L8" s="101" t="n">
        <x:v>9354554</x:v>
      </x:c>
      <x:c r="M8" s="99"/>
    </x:row>
    <x:row r="9">
      <x:c r="A9" s="99" t="str">
        <x:v>INV-2025-05</x:v>
      </x:c>
      <x:c r="B9" s="99" t="str">
        <x:v>Peralatan dokumentasi</x:v>
      </x:c>
      <x:c r="C9" s="99" t="str">
        <x:v>Dokumentasi</x:v>
      </x:c>
      <x:c r="D9" s="98" t="str"/>
      <x:c r="E9" s="99" t="str">
        <x:v>4 kantor (rincian belum diverifikasi)</x:v>
      </x:c>
      <x:c r="F9" s="99" t="str"/>
      <x:c r="G9" s="99" t="str">
        <x:v>Dana tanpa pembatasan</x:v>
      </x:c>
      <x:c r="H9" s="100" t="n">
        <x:v>6236369</x:v>
      </x:c>
      <x:c r="I9" s="100" t="n">
        <x:v>0</x:v>
      </x:c>
      <x:c r="J9" s="99" t="str"/>
      <x:c r="K9" s="101" t="n">
        <x:v>0</x:v>
      </x:c>
      <x:c r="L9" s="101" t="n">
        <x:v>6236369</x:v>
      </x:c>
      <x:c r="M9" s="99"/>
    </x:row>
    <x:row r="10">
      <x:c r="A10" s="300" t="str">
        <x:v>TOTAL INVENTARIS</x:v>
      </x:c>
      <x:c r="B10" s="300"/>
      <x:c r="C10" s="300"/>
      <x:c r="D10" s="299"/>
      <x:c r="E10" s="300"/>
      <x:c r="F10" s="300"/>
      <x:c r="G10" s="300"/>
      <x:c r="H10" s="301" t="n">
        <x:f>SUM(H5:H9)</x:f>
        <x:v>62363694</x:v>
      </x:c>
      <x:c r="I10" s="301"/>
      <x:c r="J10" s="300"/>
      <x:c r="K10" s="301" t="n">
        <x:f>SUM(K5:K9)</x:f>
        <x:v>0</x:v>
      </x:c>
      <x:c r="L10" s="301" t="n">
        <x:f>SUM(L5:L9)</x:f>
        <x:v>62363694</x:v>
      </x:c>
      <x:c r="M10" s="99"/>
    </x:row>
    <x:row r="11">
      <x:c r="A11" s="99"/>
      <x:c r="B11" s="99"/>
      <x:c r="C11" s="99"/>
      <x:c r="D11" s="98"/>
      <x:c r="E11" s="99"/>
      <x:c r="F11" s="99"/>
      <x:c r="G11" s="99"/>
      <x:c r="H11" s="100"/>
      <x:c r="I11" s="100"/>
      <x:c r="J11" s="99"/>
      <x:c r="K11" s="101"/>
      <x:c r="L11" s="101"/>
      <x:c r="M11" s="99"/>
    </x:row>
    <x:row r="12">
      <x:c r="A12" s="304" t="str">
        <x:v>CATATAN KEBIJAKAN</x:v>
      </x:c>
      <x:c r="B12" s="304"/>
      <x:c r="C12" s="304"/>
      <x:c r="D12" s="331"/>
      <x:c r="E12" s="304"/>
      <x:c r="F12" s="304"/>
      <x:c r="G12" s="304"/>
      <x:c r="H12" s="305"/>
      <x:c r="I12" s="305"/>
      <x:c r="J12" s="304"/>
      <x:c r="K12" s="305"/>
      <x:c r="L12" s="305"/>
      <x:c r="M12" s="99"/>
    </x:row>
    <x:row r="13">
      <x:c r="A13" s="341" t="str">
        <x:v>Belum dibebankan penyusutan karena tanggal perolehan, rincian unit, nilai residu, dan umur manfaat belum tersedia. Setelah register per unit diverifikasi, tetapkan kebijakan kapitalisasi dan hitung penyusutan secara konsisten. Jika suatu item tidak memenuhi kriteria aset, reklasifikasikan ke beban periode terkait dengan bukti dan persetujuan.</x:v>
      </x:c>
      <x:c r="B13" s="341"/>
      <x:c r="C13" s="341"/>
      <x:c r="D13" s="342"/>
      <x:c r="E13" s="341"/>
      <x:c r="F13" s="341"/>
      <x:c r="G13" s="341"/>
      <x:c r="H13" s="343"/>
      <x:c r="I13" s="343"/>
      <x:c r="J13" s="341"/>
      <x:c r="K13" s="343"/>
      <x:c r="L13" s="343"/>
      <x:c r="M13" s="99"/>
    </x:row>
    <x:row r="14">
      <x:c r="A14" s="341"/>
      <x:c r="B14" s="341"/>
      <x:c r="C14" s="341"/>
      <x:c r="D14" s="342"/>
      <x:c r="E14" s="341"/>
      <x:c r="F14" s="341"/>
      <x:c r="G14" s="341"/>
      <x:c r="H14" s="343"/>
      <x:c r="I14" s="343"/>
      <x:c r="J14" s="341"/>
      <x:c r="K14" s="343"/>
      <x:c r="L14" s="343"/>
      <x:c r="M14" s="99"/>
    </x:row>
    <x:row r="15">
      <x:c r="A15" s="341"/>
      <x:c r="B15" s="341"/>
      <x:c r="C15" s="341"/>
      <x:c r="D15" s="342"/>
      <x:c r="E15" s="341"/>
      <x:c r="F15" s="341"/>
      <x:c r="G15" s="341"/>
      <x:c r="H15" s="343"/>
      <x:c r="I15" s="343"/>
      <x:c r="J15" s="341"/>
      <x:c r="K15" s="343"/>
      <x:c r="L15" s="343"/>
      <x:c r="M15" s="99"/>
    </x:row>
    <x:row r="16">
      <x:c r="A16" s="341"/>
      <x:c r="B16" s="341"/>
      <x:c r="C16" s="341"/>
      <x:c r="D16" s="342"/>
      <x:c r="E16" s="341"/>
      <x:c r="F16" s="341"/>
      <x:c r="G16" s="341"/>
      <x:c r="H16" s="343"/>
      <x:c r="I16" s="343"/>
      <x:c r="J16" s="341"/>
      <x:c r="K16" s="343"/>
      <x:c r="L16" s="343"/>
      <x:c r="M16" s="99"/>
    </x:row>
    <x:row r="17">
      <x:c r="A17" s="99"/>
      <x:c r="B17" s="99"/>
      <x:c r="C17" s="99"/>
      <x:c r="D17" s="98"/>
      <x:c r="E17" s="99"/>
      <x:c r="F17" s="99"/>
      <x:c r="G17" s="99"/>
      <x:c r="H17" s="100"/>
      <x:c r="I17" s="100"/>
      <x:c r="J17" s="99"/>
      <x:c r="K17" s="101"/>
      <x:c r="L17" s="101"/>
      <x:c r="M17" s="99"/>
    </x:row>
    <x:row r="18">
      <x:c r="A18" s="99"/>
      <x:c r="B18" s="99"/>
      <x:c r="C18" s="99"/>
      <x:c r="D18" s="98"/>
      <x:c r="E18" s="99"/>
      <x:c r="F18" s="99"/>
      <x:c r="G18" s="99"/>
      <x:c r="H18" s="100"/>
      <x:c r="I18" s="100"/>
      <x:c r="J18" s="99"/>
      <x:c r="K18" s="101"/>
      <x:c r="L18" s="101"/>
      <x:c r="M18" s="99"/>
    </x:row>
    <x:row r="19">
      <x:c r="A19" s="99"/>
      <x:c r="B19" s="99"/>
      <x:c r="C19" s="99"/>
      <x:c r="D19" s="98"/>
      <x:c r="E19" s="99"/>
      <x:c r="F19" s="99"/>
      <x:c r="G19" s="99"/>
      <x:c r="H19" s="100"/>
      <x:c r="I19" s="100"/>
      <x:c r="J19" s="99"/>
      <x:c r="K19" s="101"/>
      <x:c r="L19" s="101"/>
      <x:c r="M19" s="99"/>
    </x:row>
    <x:row r="20">
      <x:c r="A20" s="99"/>
      <x:c r="B20" s="99"/>
      <x:c r="C20" s="99"/>
      <x:c r="D20" s="98"/>
      <x:c r="E20" s="99"/>
      <x:c r="F20" s="99"/>
      <x:c r="G20" s="99"/>
      <x:c r="H20" s="100"/>
      <x:c r="I20" s="100"/>
      <x:c r="J20" s="99"/>
      <x:c r="K20" s="101"/>
      <x:c r="L20" s="101"/>
      <x:c r="M20" s="99"/>
    </x:row>
    <x:row r="21">
      <x:c r="A21" s="99"/>
      <x:c r="B21" s="99"/>
      <x:c r="C21" s="99"/>
      <x:c r="D21" s="98"/>
      <x:c r="E21" s="99"/>
      <x:c r="F21" s="99"/>
      <x:c r="G21" s="99"/>
      <x:c r="H21" s="100"/>
      <x:c r="I21" s="100"/>
      <x:c r="J21" s="99"/>
      <x:c r="K21" s="101"/>
      <x:c r="L21" s="101"/>
      <x:c r="M21" s="99"/>
    </x:row>
    <x:row r="22">
      <x:c r="A22" s="99"/>
      <x:c r="B22" s="99"/>
      <x:c r="C22" s="99"/>
      <x:c r="D22" s="98"/>
      <x:c r="E22" s="99"/>
      <x:c r="F22" s="99"/>
      <x:c r="G22" s="99"/>
      <x:c r="H22" s="100"/>
      <x:c r="I22" s="100"/>
      <x:c r="J22" s="99"/>
      <x:c r="K22" s="101"/>
      <x:c r="L22" s="101"/>
      <x:c r="M22" s="99"/>
    </x:row>
    <x:row r="23">
      <x:c r="A23" s="99"/>
      <x:c r="B23" s="99"/>
      <x:c r="C23" s="99"/>
      <x:c r="D23" s="98"/>
      <x:c r="E23" s="99"/>
      <x:c r="F23" s="99"/>
      <x:c r="G23" s="99"/>
      <x:c r="H23" s="100"/>
      <x:c r="I23" s="100"/>
      <x:c r="J23" s="99"/>
      <x:c r="K23" s="101"/>
      <x:c r="L23" s="101"/>
      <x:c r="M23" s="99"/>
    </x:row>
    <x:row r="24">
      <x:c r="A24" s="99"/>
      <x:c r="B24" s="99"/>
      <x:c r="C24" s="99"/>
      <x:c r="D24" s="98"/>
      <x:c r="E24" s="99"/>
      <x:c r="F24" s="99"/>
      <x:c r="G24" s="99"/>
      <x:c r="H24" s="100"/>
      <x:c r="I24" s="100"/>
      <x:c r="J24" s="99"/>
      <x:c r="K24" s="101"/>
      <x:c r="L24" s="101"/>
      <x:c r="M24" s="99"/>
    </x:row>
    <x:row r="25">
      <x:c r="A25" s="99"/>
      <x:c r="B25" s="99"/>
      <x:c r="C25" s="99"/>
      <x:c r="D25" s="98"/>
      <x:c r="E25" s="99"/>
      <x:c r="F25" s="99"/>
      <x:c r="G25" s="99"/>
      <x:c r="H25" s="100"/>
      <x:c r="I25" s="100"/>
      <x:c r="J25" s="99"/>
      <x:c r="K25" s="101"/>
      <x:c r="L25" s="101"/>
      <x:c r="M25" s="99"/>
    </x:row>
    <x:row r="26">
      <x:c r="A26" s="99"/>
      <x:c r="B26" s="99"/>
      <x:c r="C26" s="99"/>
      <x:c r="D26" s="98"/>
      <x:c r="E26" s="99"/>
      <x:c r="F26" s="99"/>
      <x:c r="G26" s="99"/>
      <x:c r="H26" s="100"/>
      <x:c r="I26" s="100"/>
      <x:c r="J26" s="99"/>
      <x:c r="K26" s="101"/>
      <x:c r="L26" s="101"/>
      <x:c r="M26" s="99"/>
    </x:row>
    <x:row r="27">
      <x:c r="A27" s="99"/>
      <x:c r="B27" s="99"/>
      <x:c r="C27" s="99"/>
      <x:c r="D27" s="98"/>
      <x:c r="E27" s="99"/>
      <x:c r="F27" s="99"/>
      <x:c r="G27" s="99"/>
      <x:c r="H27" s="100"/>
      <x:c r="I27" s="100"/>
      <x:c r="J27" s="99"/>
      <x:c r="K27" s="101"/>
      <x:c r="L27" s="101"/>
      <x:c r="M27" s="99"/>
    </x:row>
    <x:row r="28">
      <x:c r="A28" s="99"/>
      <x:c r="B28" s="99"/>
      <x:c r="C28" s="99"/>
      <x:c r="D28" s="98"/>
      <x:c r="E28" s="99"/>
      <x:c r="F28" s="99"/>
      <x:c r="G28" s="99"/>
      <x:c r="H28" s="100"/>
      <x:c r="I28" s="100"/>
      <x:c r="J28" s="99"/>
      <x:c r="K28" s="101"/>
      <x:c r="L28" s="101"/>
      <x:c r="M28" s="99"/>
    </x:row>
    <x:row r="29">
      <x:c r="A29" s="99"/>
      <x:c r="B29" s="99"/>
      <x:c r="C29" s="99"/>
      <x:c r="D29" s="98"/>
      <x:c r="E29" s="99"/>
      <x:c r="F29" s="99"/>
      <x:c r="G29" s="99"/>
      <x:c r="H29" s="100"/>
      <x:c r="I29" s="100"/>
      <x:c r="J29" s="99"/>
      <x:c r="K29" s="101"/>
      <x:c r="L29" s="101"/>
      <x:c r="M29" s="99"/>
    </x:row>
    <x:row r="30">
      <x:c r="A30" s="99"/>
      <x:c r="B30" s="99"/>
      <x:c r="C30" s="99"/>
      <x:c r="D30" s="98"/>
      <x:c r="E30" s="99"/>
      <x:c r="F30" s="99"/>
      <x:c r="G30" s="99"/>
      <x:c r="H30" s="100"/>
      <x:c r="I30" s="100"/>
      <x:c r="J30" s="99"/>
      <x:c r="K30" s="101"/>
      <x:c r="L30" s="101"/>
      <x:c r="M30" s="99"/>
    </x:row>
    <x:row r="31">
      <x:c r="A31" s="99"/>
      <x:c r="B31" s="99"/>
      <x:c r="C31" s="99"/>
      <x:c r="D31" s="98"/>
      <x:c r="E31" s="99"/>
      <x:c r="F31" s="99"/>
      <x:c r="G31" s="99"/>
      <x:c r="H31" s="100"/>
      <x:c r="I31" s="100"/>
      <x:c r="J31" s="99"/>
      <x:c r="K31" s="101"/>
      <x:c r="L31" s="101"/>
      <x:c r="M31" s="99"/>
    </x:row>
    <x:row r="32">
      <x:c r="A32" s="99"/>
      <x:c r="B32" s="99"/>
      <x:c r="C32" s="99"/>
      <x:c r="D32" s="98"/>
      <x:c r="E32" s="99"/>
      <x:c r="F32" s="99"/>
      <x:c r="G32" s="99"/>
      <x:c r="H32" s="100"/>
      <x:c r="I32" s="100"/>
      <x:c r="J32" s="99"/>
      <x:c r="K32" s="101"/>
      <x:c r="L32" s="101"/>
      <x:c r="M32" s="99"/>
    </x:row>
    <x:row r="33">
      <x:c r="A33" s="99"/>
      <x:c r="B33" s="99"/>
      <x:c r="C33" s="99"/>
      <x:c r="D33" s="98"/>
      <x:c r="E33" s="99"/>
      <x:c r="F33" s="99"/>
      <x:c r="G33" s="99"/>
      <x:c r="H33" s="100"/>
      <x:c r="I33" s="100"/>
      <x:c r="J33" s="99"/>
      <x:c r="K33" s="101"/>
      <x:c r="L33" s="101"/>
      <x:c r="M33" s="99"/>
    </x:row>
    <x:row r="34">
      <x:c r="A34" s="99"/>
      <x:c r="B34" s="99"/>
      <x:c r="C34" s="99"/>
      <x:c r="D34" s="98"/>
      <x:c r="E34" s="99"/>
      <x:c r="F34" s="99"/>
      <x:c r="G34" s="99"/>
      <x:c r="H34" s="100"/>
      <x:c r="I34" s="100"/>
      <x:c r="J34" s="99"/>
      <x:c r="K34" s="101"/>
      <x:c r="L34" s="101"/>
      <x:c r="M34" s="99"/>
    </x:row>
    <x:row r="35">
      <x:c r="A35" s="99"/>
      <x:c r="B35" s="99"/>
      <x:c r="C35" s="99"/>
      <x:c r="D35" s="98"/>
      <x:c r="E35" s="99"/>
      <x:c r="F35" s="99"/>
      <x:c r="G35" s="99"/>
      <x:c r="H35" s="100"/>
      <x:c r="I35" s="100"/>
      <x:c r="J35" s="99"/>
      <x:c r="K35" s="101"/>
      <x:c r="L35" s="101"/>
      <x:c r="M35" s="99"/>
    </x:row>
    <x:row r="36">
      <x:c r="A36" s="99"/>
      <x:c r="B36" s="99"/>
      <x:c r="C36" s="99"/>
      <x:c r="D36" s="98"/>
      <x:c r="E36" s="99"/>
      <x:c r="F36" s="99"/>
      <x:c r="G36" s="99"/>
      <x:c r="H36" s="100"/>
      <x:c r="I36" s="100"/>
      <x:c r="J36" s="99"/>
      <x:c r="K36" s="101" t="n">
        <x:f>IF(OR(D36="",J36=0),0,MIN(H36-I36,(H36-I36)/J36*MAX(0,DATEDIF(D36,TODAY(),"m"))))</x:f>
        <x:v>0</x:v>
      </x:c>
      <x:c r="L36" s="101" t="n">
        <x:f>H36-K36</x:f>
        <x:v>0</x:v>
      </x:c>
      <x:c r="M36" s="99"/>
    </x:row>
    <x:row r="37">
      <x:c r="A37" s="99"/>
      <x:c r="B37" s="99"/>
      <x:c r="C37" s="99"/>
      <x:c r="D37" s="98"/>
      <x:c r="E37" s="99"/>
      <x:c r="F37" s="99"/>
      <x:c r="G37" s="99"/>
      <x:c r="H37" s="100"/>
      <x:c r="I37" s="100"/>
      <x:c r="J37" s="99"/>
      <x:c r="K37" s="101" t="n">
        <x:f>IF(OR(D37="",J37=0),0,MIN(H37-I37,(H37-I37)/J37*MAX(0,DATEDIF(D37,TODAY(),"m"))))</x:f>
        <x:v>0</x:v>
      </x:c>
      <x:c r="L37" s="101" t="n">
        <x:f>H37-K37</x:f>
        <x:v>0</x:v>
      </x:c>
      <x:c r="M37" s="99"/>
    </x:row>
    <x:row r="38">
      <x:c r="A38" s="99"/>
      <x:c r="B38" s="99"/>
      <x:c r="C38" s="99"/>
      <x:c r="D38" s="98"/>
      <x:c r="E38" s="99"/>
      <x:c r="F38" s="99"/>
      <x:c r="G38" s="99"/>
      <x:c r="H38" s="100"/>
      <x:c r="I38" s="100"/>
      <x:c r="J38" s="99"/>
      <x:c r="K38" s="101" t="n">
        <x:f>IF(OR(D38="",J38=0),0,MIN(H38-I38,(H38-I38)/J38*MAX(0,DATEDIF(D38,TODAY(),"m"))))</x:f>
        <x:v>0</x:v>
      </x:c>
      <x:c r="L38" s="101" t="n">
        <x:f>H38-K38</x:f>
        <x:v>0</x:v>
      </x:c>
      <x:c r="M38" s="99"/>
    </x:row>
    <x:row r="39">
      <x:c r="A39" s="99"/>
      <x:c r="B39" s="99"/>
      <x:c r="C39" s="99"/>
      <x:c r="D39" s="98"/>
      <x:c r="E39" s="99"/>
      <x:c r="F39" s="99"/>
      <x:c r="G39" s="99"/>
      <x:c r="H39" s="100"/>
      <x:c r="I39" s="100"/>
      <x:c r="J39" s="99"/>
      <x:c r="K39" s="101" t="n">
        <x:f>IF(OR(D39="",J39=0),0,MIN(H39-I39,(H39-I39)/J39*MAX(0,DATEDIF(D39,TODAY(),"m"))))</x:f>
        <x:v>0</x:v>
      </x:c>
      <x:c r="L39" s="101" t="n">
        <x:f>H39-K39</x:f>
        <x:v>0</x:v>
      </x:c>
      <x:c r="M39" s="99"/>
    </x:row>
    <x:row r="40">
      <x:c r="A40" s="99"/>
      <x:c r="B40" s="99"/>
      <x:c r="C40" s="99"/>
      <x:c r="D40" s="98"/>
      <x:c r="E40" s="99"/>
      <x:c r="F40" s="99"/>
      <x:c r="G40" s="99"/>
      <x:c r="H40" s="100"/>
      <x:c r="I40" s="100"/>
      <x:c r="J40" s="99"/>
      <x:c r="K40" s="101" t="n">
        <x:f>IF(OR(D40="",J40=0),0,MIN(H40-I40,(H40-I40)/J40*MAX(0,DATEDIF(D40,TODAY(),"m"))))</x:f>
        <x:v>0</x:v>
      </x:c>
      <x:c r="L40" s="101" t="n">
        <x:f>H40-K40</x:f>
        <x:v>0</x:v>
      </x:c>
      <x:c r="M40" s="99"/>
    </x:row>
    <x:row r="41">
      <x:c r="A41" s="99"/>
      <x:c r="B41" s="99"/>
      <x:c r="C41" s="99"/>
      <x:c r="D41" s="98"/>
      <x:c r="E41" s="99"/>
      <x:c r="F41" s="99"/>
      <x:c r="G41" s="99"/>
      <x:c r="H41" s="100"/>
      <x:c r="I41" s="100"/>
      <x:c r="J41" s="99"/>
      <x:c r="K41" s="101" t="n">
        <x:f>IF(OR(D41="",J41=0),0,MIN(H41-I41,(H41-I41)/J41*MAX(0,DATEDIF(D41,TODAY(),"m"))))</x:f>
        <x:v>0</x:v>
      </x:c>
      <x:c r="L41" s="101" t="n">
        <x:f>H41-K41</x:f>
        <x:v>0</x:v>
      </x:c>
      <x:c r="M41" s="99"/>
    </x:row>
    <x:row r="42">
      <x:c r="A42" s="99"/>
      <x:c r="B42" s="99"/>
      <x:c r="C42" s="99"/>
      <x:c r="D42" s="98"/>
      <x:c r="E42" s="99"/>
      <x:c r="F42" s="99"/>
      <x:c r="G42" s="99"/>
      <x:c r="H42" s="100"/>
      <x:c r="I42" s="100"/>
      <x:c r="J42" s="99"/>
      <x:c r="K42" s="101" t="n">
        <x:f>IF(OR(D42="",J42=0),0,MIN(H42-I42,(H42-I42)/J42*MAX(0,DATEDIF(D42,TODAY(),"m"))))</x:f>
        <x:v>0</x:v>
      </x:c>
      <x:c r="L42" s="101" t="n">
        <x:f>H42-K42</x:f>
        <x:v>0</x:v>
      </x:c>
      <x:c r="M42" s="99"/>
    </x:row>
    <x:row r="43">
      <x:c r="A43" s="99"/>
      <x:c r="B43" s="99"/>
      <x:c r="C43" s="99"/>
      <x:c r="D43" s="98"/>
      <x:c r="E43" s="99"/>
      <x:c r="F43" s="99"/>
      <x:c r="G43" s="99"/>
      <x:c r="H43" s="100"/>
      <x:c r="I43" s="100"/>
      <x:c r="J43" s="99"/>
      <x:c r="K43" s="101" t="n">
        <x:f>IF(OR(D43="",J43=0),0,MIN(H43-I43,(H43-I43)/J43*MAX(0,DATEDIF(D43,TODAY(),"m"))))</x:f>
        <x:v>0</x:v>
      </x:c>
      <x:c r="L43" s="101" t="n">
        <x:f>H43-K43</x:f>
        <x:v>0</x:v>
      </x:c>
      <x:c r="M43" s="99"/>
    </x:row>
    <x:row r="44">
      <x:c r="A44" s="99"/>
      <x:c r="B44" s="99"/>
      <x:c r="C44" s="99"/>
      <x:c r="D44" s="98"/>
      <x:c r="E44" s="99"/>
      <x:c r="F44" s="99"/>
      <x:c r="G44" s="99"/>
      <x:c r="H44" s="100"/>
      <x:c r="I44" s="100"/>
      <x:c r="J44" s="99"/>
      <x:c r="K44" s="101" t="n">
        <x:f>IF(OR(D44="",J44=0),0,MIN(H44-I44,(H44-I44)/J44*MAX(0,DATEDIF(D44,TODAY(),"m"))))</x:f>
        <x:v>0</x:v>
      </x:c>
      <x:c r="L44" s="101" t="n">
        <x:f>H44-K44</x:f>
        <x:v>0</x:v>
      </x:c>
      <x:c r="M44" s="99"/>
    </x:row>
    <x:row r="45">
      <x:c r="A45" s="99"/>
      <x:c r="B45" s="99"/>
      <x:c r="C45" s="99"/>
      <x:c r="D45" s="98"/>
      <x:c r="E45" s="99"/>
      <x:c r="F45" s="99"/>
      <x:c r="G45" s="99"/>
      <x:c r="H45" s="100"/>
      <x:c r="I45" s="100"/>
      <x:c r="J45" s="99"/>
      <x:c r="K45" s="101" t="n">
        <x:f>IF(OR(D45="",J45=0),0,MIN(H45-I45,(H45-I45)/J45*MAX(0,DATEDIF(D45,TODAY(),"m"))))</x:f>
        <x:v>0</x:v>
      </x:c>
      <x:c r="L45" s="101" t="n">
        <x:f>H45-K45</x:f>
        <x:v>0</x:v>
      </x:c>
      <x:c r="M45" s="99"/>
    </x:row>
    <x:row r="46">
      <x:c r="A46" s="99"/>
      <x:c r="B46" s="99"/>
      <x:c r="C46" s="99"/>
      <x:c r="D46" s="98"/>
      <x:c r="E46" s="99"/>
      <x:c r="F46" s="99"/>
      <x:c r="G46" s="99"/>
      <x:c r="H46" s="100"/>
      <x:c r="I46" s="100"/>
      <x:c r="J46" s="99"/>
      <x:c r="K46" s="101" t="n">
        <x:f>IF(OR(D46="",J46=0),0,MIN(H46-I46,(H46-I46)/J46*MAX(0,DATEDIF(D46,TODAY(),"m"))))</x:f>
        <x:v>0</x:v>
      </x:c>
      <x:c r="L46" s="101" t="n">
        <x:f>H46-K46</x:f>
        <x:v>0</x:v>
      </x:c>
      <x:c r="M46" s="99"/>
    </x:row>
    <x:row r="47">
      <x:c r="A47" s="99"/>
      <x:c r="B47" s="99"/>
      <x:c r="C47" s="99"/>
      <x:c r="D47" s="98"/>
      <x:c r="E47" s="99"/>
      <x:c r="F47" s="99"/>
      <x:c r="G47" s="99"/>
      <x:c r="H47" s="100"/>
      <x:c r="I47" s="100"/>
      <x:c r="J47" s="99"/>
      <x:c r="K47" s="101" t="n">
        <x:f>IF(OR(D47="",J47=0),0,MIN(H47-I47,(H47-I47)/J47*MAX(0,DATEDIF(D47,TODAY(),"m"))))</x:f>
        <x:v>0</x:v>
      </x:c>
      <x:c r="L47" s="101" t="n">
        <x:f>H47-K47</x:f>
        <x:v>0</x:v>
      </x:c>
      <x:c r="M47" s="99"/>
    </x:row>
    <x:row r="48">
      <x:c r="A48" s="99"/>
      <x:c r="B48" s="99"/>
      <x:c r="C48" s="99"/>
      <x:c r="D48" s="98"/>
      <x:c r="E48" s="99"/>
      <x:c r="F48" s="99"/>
      <x:c r="G48" s="99"/>
      <x:c r="H48" s="100"/>
      <x:c r="I48" s="100"/>
      <x:c r="J48" s="99"/>
      <x:c r="K48" s="101" t="n">
        <x:f>IF(OR(D48="",J48=0),0,MIN(H48-I48,(H48-I48)/J48*MAX(0,DATEDIF(D48,TODAY(),"m"))))</x:f>
        <x:v>0</x:v>
      </x:c>
      <x:c r="L48" s="101" t="n">
        <x:f>H48-K48</x:f>
        <x:v>0</x:v>
      </x:c>
      <x:c r="M48" s="99"/>
    </x:row>
    <x:row r="49">
      <x:c r="A49" s="99"/>
      <x:c r="B49" s="99"/>
      <x:c r="C49" s="99"/>
      <x:c r="D49" s="98"/>
      <x:c r="E49" s="99"/>
      <x:c r="F49" s="99"/>
      <x:c r="G49" s="99"/>
      <x:c r="H49" s="100"/>
      <x:c r="I49" s="100"/>
      <x:c r="J49" s="99"/>
      <x:c r="K49" s="101" t="n">
        <x:f>IF(OR(D49="",J49=0),0,MIN(H49-I49,(H49-I49)/J49*MAX(0,DATEDIF(D49,TODAY(),"m"))))</x:f>
        <x:v>0</x:v>
      </x:c>
      <x:c r="L49" s="101" t="n">
        <x:f>H49-K49</x:f>
        <x:v>0</x:v>
      </x:c>
      <x:c r="M49" s="99"/>
    </x:row>
    <x:row r="50">
      <x:c r="A50" s="99"/>
      <x:c r="B50" s="99"/>
      <x:c r="C50" s="99"/>
      <x:c r="D50" s="98"/>
      <x:c r="E50" s="99"/>
      <x:c r="F50" s="99"/>
      <x:c r="G50" s="99"/>
      <x:c r="H50" s="100"/>
      <x:c r="I50" s="100"/>
      <x:c r="J50" s="99"/>
      <x:c r="K50" s="101" t="n">
        <x:f>IF(OR(D50="",J50=0),0,MIN(H50-I50,(H50-I50)/J50*MAX(0,DATEDIF(D50,TODAY(),"m"))))</x:f>
        <x:v>0</x:v>
      </x:c>
      <x:c r="L50" s="101" t="n">
        <x:f>H50-K50</x:f>
        <x:v>0</x:v>
      </x:c>
      <x:c r="M50" s="99"/>
    </x:row>
    <x:row r="51">
      <x:c r="A51" s="99"/>
      <x:c r="B51" s="99"/>
      <x:c r="C51" s="99"/>
      <x:c r="D51" s="98"/>
      <x:c r="E51" s="99"/>
      <x:c r="F51" s="99"/>
      <x:c r="G51" s="99"/>
      <x:c r="H51" s="100"/>
      <x:c r="I51" s="100"/>
      <x:c r="J51" s="99"/>
      <x:c r="K51" s="101" t="n">
        <x:f>IF(OR(D51="",J51=0),0,MIN(H51-I51,(H51-I51)/J51*MAX(0,DATEDIF(D51,TODAY(),"m"))))</x:f>
        <x:v>0</x:v>
      </x:c>
      <x:c r="L51" s="101" t="n">
        <x:f>H51-K51</x:f>
        <x:v>0</x:v>
      </x:c>
      <x:c r="M51" s="99"/>
    </x:row>
    <x:row r="52">
      <x:c r="A52" s="99"/>
      <x:c r="B52" s="99"/>
      <x:c r="C52" s="99"/>
      <x:c r="D52" s="98"/>
      <x:c r="E52" s="99"/>
      <x:c r="F52" s="99"/>
      <x:c r="G52" s="99"/>
      <x:c r="H52" s="100"/>
      <x:c r="I52" s="100"/>
      <x:c r="J52" s="99"/>
      <x:c r="K52" s="101" t="n">
        <x:f>IF(OR(D52="",J52=0),0,MIN(H52-I52,(H52-I52)/J52*MAX(0,DATEDIF(D52,TODAY(),"m"))))</x:f>
        <x:v>0</x:v>
      </x:c>
      <x:c r="L52" s="101" t="n">
        <x:f>H52-K52</x:f>
        <x:v>0</x:v>
      </x:c>
      <x:c r="M52" s="99"/>
    </x:row>
    <x:row r="53">
      <x:c r="A53" s="99"/>
      <x:c r="B53" s="99"/>
      <x:c r="C53" s="99"/>
      <x:c r="D53" s="98"/>
      <x:c r="E53" s="99"/>
      <x:c r="F53" s="99"/>
      <x:c r="G53" s="99"/>
      <x:c r="H53" s="100"/>
      <x:c r="I53" s="100"/>
      <x:c r="J53" s="99"/>
      <x:c r="K53" s="101" t="n">
        <x:f>IF(OR(D53="",J53=0),0,MIN(H53-I53,(H53-I53)/J53*MAX(0,DATEDIF(D53,TODAY(),"m"))))</x:f>
        <x:v>0</x:v>
      </x:c>
      <x:c r="L53" s="101" t="n">
        <x:f>H53-K53</x:f>
        <x:v>0</x:v>
      </x:c>
      <x:c r="M53" s="99"/>
    </x:row>
    <x:row r="54">
      <x:c r="A54" s="99"/>
      <x:c r="B54" s="99"/>
      <x:c r="C54" s="99"/>
      <x:c r="D54" s="98"/>
      <x:c r="E54" s="99"/>
      <x:c r="F54" s="99"/>
      <x:c r="G54" s="99"/>
      <x:c r="H54" s="100"/>
      <x:c r="I54" s="100"/>
      <x:c r="J54" s="99"/>
      <x:c r="K54" s="101" t="n">
        <x:f>IF(OR(D54="",J54=0),0,MIN(H54-I54,(H54-I54)/J54*MAX(0,DATEDIF(D54,TODAY(),"m"))))</x:f>
        <x:v>0</x:v>
      </x:c>
      <x:c r="L54" s="101" t="n">
        <x:f>H54-K54</x:f>
        <x:v>0</x:v>
      </x:c>
      <x:c r="M54" s="99"/>
    </x:row>
    <x:row r="55">
      <x:c r="A55" s="99"/>
      <x:c r="B55" s="99"/>
      <x:c r="C55" s="99"/>
      <x:c r="D55" s="98"/>
      <x:c r="E55" s="99"/>
      <x:c r="F55" s="99"/>
      <x:c r="G55" s="99"/>
      <x:c r="H55" s="100"/>
      <x:c r="I55" s="100"/>
      <x:c r="J55" s="99"/>
      <x:c r="K55" s="101" t="n">
        <x:f>IF(OR(D55="",J55=0),0,MIN(H55-I55,(H55-I55)/J55*MAX(0,DATEDIF(D55,TODAY(),"m"))))</x:f>
        <x:v>0</x:v>
      </x:c>
      <x:c r="L55" s="101" t="n">
        <x:f>H55-K55</x:f>
        <x:v>0</x:v>
      </x:c>
      <x:c r="M55" s="99"/>
    </x:row>
    <x:row r="56">
      <x:c r="A56" s="99"/>
      <x:c r="B56" s="99"/>
      <x:c r="C56" s="99"/>
      <x:c r="D56" s="98"/>
      <x:c r="E56" s="99"/>
      <x:c r="F56" s="99"/>
      <x:c r="G56" s="99"/>
      <x:c r="H56" s="100"/>
      <x:c r="I56" s="100"/>
      <x:c r="J56" s="99"/>
      <x:c r="K56" s="101" t="n">
        <x:f>IF(OR(D56="",J56=0),0,MIN(H56-I56,(H56-I56)/J56*MAX(0,DATEDIF(D56,TODAY(),"m"))))</x:f>
        <x:v>0</x:v>
      </x:c>
      <x:c r="L56" s="101" t="n">
        <x:f>H56-K56</x:f>
        <x:v>0</x:v>
      </x:c>
      <x:c r="M56" s="99"/>
    </x:row>
    <x:row r="57">
      <x:c r="A57" s="99"/>
      <x:c r="B57" s="99"/>
      <x:c r="C57" s="99"/>
      <x:c r="D57" s="98"/>
      <x:c r="E57" s="99"/>
      <x:c r="F57" s="99"/>
      <x:c r="G57" s="99"/>
      <x:c r="H57" s="100"/>
      <x:c r="I57" s="100"/>
      <x:c r="J57" s="99"/>
      <x:c r="K57" s="101" t="n">
        <x:f>IF(OR(D57="",J57=0),0,MIN(H57-I57,(H57-I57)/J57*MAX(0,DATEDIF(D57,TODAY(),"m"))))</x:f>
        <x:v>0</x:v>
      </x:c>
      <x:c r="L57" s="101" t="n">
        <x:f>H57-K57</x:f>
        <x:v>0</x:v>
      </x:c>
      <x:c r="M57" s="99"/>
    </x:row>
    <x:row r="58">
      <x:c r="A58" s="99"/>
      <x:c r="B58" s="99"/>
      <x:c r="C58" s="99"/>
      <x:c r="D58" s="98"/>
      <x:c r="E58" s="99"/>
      <x:c r="F58" s="99"/>
      <x:c r="G58" s="99"/>
      <x:c r="H58" s="100"/>
      <x:c r="I58" s="100"/>
      <x:c r="J58" s="99"/>
      <x:c r="K58" s="101" t="n">
        <x:f>IF(OR(D58="",J58=0),0,MIN(H58-I58,(H58-I58)/J58*MAX(0,DATEDIF(D58,TODAY(),"m"))))</x:f>
        <x:v>0</x:v>
      </x:c>
      <x:c r="L58" s="101" t="n">
        <x:f>H58-K58</x:f>
        <x:v>0</x:v>
      </x:c>
      <x:c r="M58" s="99"/>
    </x:row>
    <x:row r="59">
      <x:c r="A59" s="99"/>
      <x:c r="B59" s="99"/>
      <x:c r="C59" s="99"/>
      <x:c r="D59" s="98"/>
      <x:c r="E59" s="99"/>
      <x:c r="F59" s="99"/>
      <x:c r="G59" s="99"/>
      <x:c r="H59" s="100"/>
      <x:c r="I59" s="100"/>
      <x:c r="J59" s="99"/>
      <x:c r="K59" s="101" t="n">
        <x:f>IF(OR(D59="",J59=0),0,MIN(H59-I59,(H59-I59)/J59*MAX(0,DATEDIF(D59,TODAY(),"m"))))</x:f>
        <x:v>0</x:v>
      </x:c>
      <x:c r="L59" s="101" t="n">
        <x:f>H59-K59</x:f>
        <x:v>0</x:v>
      </x:c>
      <x:c r="M59" s="99"/>
    </x:row>
    <x:row r="60">
      <x:c r="A60" s="99"/>
      <x:c r="B60" s="99"/>
      <x:c r="C60" s="99"/>
      <x:c r="D60" s="98"/>
      <x:c r="E60" s="99"/>
      <x:c r="F60" s="99"/>
      <x:c r="G60" s="99"/>
      <x:c r="H60" s="100"/>
      <x:c r="I60" s="100"/>
      <x:c r="J60" s="99"/>
      <x:c r="K60" s="101" t="n">
        <x:f>IF(OR(D60="",J60=0),0,MIN(H60-I60,(H60-I60)/J60*MAX(0,DATEDIF(D60,TODAY(),"m"))))</x:f>
        <x:v>0</x:v>
      </x:c>
      <x:c r="L60" s="101" t="n">
        <x:f>H60-K60</x:f>
        <x:v>0</x:v>
      </x:c>
      <x:c r="M60" s="99"/>
    </x:row>
    <x:row r="61">
      <x:c r="A61" s="99"/>
      <x:c r="B61" s="99"/>
      <x:c r="C61" s="99"/>
      <x:c r="D61" s="98"/>
      <x:c r="E61" s="99"/>
      <x:c r="F61" s="99"/>
      <x:c r="G61" s="99"/>
      <x:c r="H61" s="100"/>
      <x:c r="I61" s="100"/>
      <x:c r="J61" s="99"/>
      <x:c r="K61" s="101" t="n">
        <x:f>IF(OR(D61="",J61=0),0,MIN(H61-I61,(H61-I61)/J61*MAX(0,DATEDIF(D61,TODAY(),"m"))))</x:f>
        <x:v>0</x:v>
      </x:c>
      <x:c r="L61" s="101" t="n">
        <x:f>H61-K61</x:f>
        <x:v>0</x:v>
      </x:c>
      <x:c r="M61" s="99"/>
    </x:row>
    <x:row r="62">
      <x:c r="A62" s="99"/>
      <x:c r="B62" s="99"/>
      <x:c r="C62" s="99"/>
      <x:c r="D62" s="98"/>
      <x:c r="E62" s="99"/>
      <x:c r="F62" s="99"/>
      <x:c r="G62" s="99"/>
      <x:c r="H62" s="100"/>
      <x:c r="I62" s="100"/>
      <x:c r="J62" s="99"/>
      <x:c r="K62" s="101" t="n">
        <x:f>IF(OR(D62="",J62=0),0,MIN(H62-I62,(H62-I62)/J62*MAX(0,DATEDIF(D62,TODAY(),"m"))))</x:f>
        <x:v>0</x:v>
      </x:c>
      <x:c r="L62" s="101" t="n">
        <x:f>H62-K62</x:f>
        <x:v>0</x:v>
      </x:c>
      <x:c r="M62" s="99"/>
    </x:row>
    <x:row r="63">
      <x:c r="A63" s="99"/>
      <x:c r="B63" s="99"/>
      <x:c r="C63" s="99"/>
      <x:c r="D63" s="98"/>
      <x:c r="E63" s="99"/>
      <x:c r="F63" s="99"/>
      <x:c r="G63" s="99"/>
      <x:c r="H63" s="100"/>
      <x:c r="I63" s="100"/>
      <x:c r="J63" s="99"/>
      <x:c r="K63" s="101" t="n">
        <x:f>IF(OR(D63="",J63=0),0,MIN(H63-I63,(H63-I63)/J63*MAX(0,DATEDIF(D63,TODAY(),"m"))))</x:f>
        <x:v>0</x:v>
      </x:c>
      <x:c r="L63" s="101" t="n">
        <x:f>H63-K63</x:f>
        <x:v>0</x:v>
      </x:c>
      <x:c r="M63" s="99"/>
    </x:row>
    <x:row r="64">
      <x:c r="A64" s="99"/>
      <x:c r="B64" s="99"/>
      <x:c r="C64" s="99"/>
      <x:c r="D64" s="98"/>
      <x:c r="E64" s="99"/>
      <x:c r="F64" s="99"/>
      <x:c r="G64" s="99"/>
      <x:c r="H64" s="100"/>
      <x:c r="I64" s="100"/>
      <x:c r="J64" s="99"/>
      <x:c r="K64" s="101" t="n">
        <x:f>IF(OR(D64="",J64=0),0,MIN(H64-I64,(H64-I64)/J64*MAX(0,DATEDIF(D64,TODAY(),"m"))))</x:f>
        <x:v>0</x:v>
      </x:c>
      <x:c r="L64" s="101" t="n">
        <x:f>H64-K64</x:f>
        <x:v>0</x:v>
      </x:c>
      <x:c r="M64" s="99"/>
    </x:row>
    <x:row r="65">
      <x:c r="A65" s="99"/>
      <x:c r="B65" s="99"/>
      <x:c r="C65" s="99"/>
      <x:c r="D65" s="98"/>
      <x:c r="E65" s="99"/>
      <x:c r="F65" s="99"/>
      <x:c r="G65" s="99"/>
      <x:c r="H65" s="100"/>
      <x:c r="I65" s="100"/>
      <x:c r="J65" s="99"/>
      <x:c r="K65" s="101" t="n">
        <x:f>IF(OR(D65="",J65=0),0,MIN(H65-I65,(H65-I65)/J65*MAX(0,DATEDIF(D65,TODAY(),"m"))))</x:f>
        <x:v>0</x:v>
      </x:c>
      <x:c r="L65" s="101" t="n">
        <x:f>H65-K65</x:f>
        <x:v>0</x:v>
      </x:c>
      <x:c r="M65" s="99"/>
    </x:row>
    <x:row r="66">
      <x:c r="A66" s="99"/>
      <x:c r="B66" s="99"/>
      <x:c r="C66" s="99"/>
      <x:c r="D66" s="98"/>
      <x:c r="E66" s="99"/>
      <x:c r="F66" s="99"/>
      <x:c r="G66" s="99"/>
      <x:c r="H66" s="100"/>
      <x:c r="I66" s="100"/>
      <x:c r="J66" s="99"/>
      <x:c r="K66" s="101" t="n">
        <x:f>IF(OR(D66="",J66=0),0,MIN(H66-I66,(H66-I66)/J66*MAX(0,DATEDIF(D66,TODAY(),"m"))))</x:f>
        <x:v>0</x:v>
      </x:c>
      <x:c r="L66" s="101" t="n">
        <x:f>H66-K66</x:f>
        <x:v>0</x:v>
      </x:c>
      <x:c r="M66" s="99"/>
    </x:row>
    <x:row r="67">
      <x:c r="A67" s="99"/>
      <x:c r="B67" s="99"/>
      <x:c r="C67" s="99"/>
      <x:c r="D67" s="98"/>
      <x:c r="E67" s="99"/>
      <x:c r="F67" s="99"/>
      <x:c r="G67" s="99"/>
      <x:c r="H67" s="100"/>
      <x:c r="I67" s="100"/>
      <x:c r="J67" s="99"/>
      <x:c r="K67" s="101" t="n">
        <x:f>IF(OR(D67="",J67=0),0,MIN(H67-I67,(H67-I67)/J67*MAX(0,DATEDIF(D67,TODAY(),"m"))))</x:f>
        <x:v>0</x:v>
      </x:c>
      <x:c r="L67" s="101" t="n">
        <x:f>H67-K67</x:f>
        <x:v>0</x:v>
      </x:c>
      <x:c r="M67" s="99"/>
    </x:row>
    <x:row r="68">
      <x:c r="A68" s="99"/>
      <x:c r="B68" s="99"/>
      <x:c r="C68" s="99"/>
      <x:c r="D68" s="98"/>
      <x:c r="E68" s="99"/>
      <x:c r="F68" s="99"/>
      <x:c r="G68" s="99"/>
      <x:c r="H68" s="100"/>
      <x:c r="I68" s="100"/>
      <x:c r="J68" s="99"/>
      <x:c r="K68" s="101" t="n">
        <x:f>IF(OR(D68="",J68=0),0,MIN(H68-I68,(H68-I68)/J68*MAX(0,DATEDIF(D68,TODAY(),"m"))))</x:f>
        <x:v>0</x:v>
      </x:c>
      <x:c r="L68" s="101" t="n">
        <x:f>H68-K68</x:f>
        <x:v>0</x:v>
      </x:c>
      <x:c r="M68" s="99"/>
    </x:row>
    <x:row r="69">
      <x:c r="A69" s="99"/>
      <x:c r="B69" s="99"/>
      <x:c r="C69" s="99"/>
      <x:c r="D69" s="98"/>
      <x:c r="E69" s="99"/>
      <x:c r="F69" s="99"/>
      <x:c r="G69" s="99"/>
      <x:c r="H69" s="100"/>
      <x:c r="I69" s="100"/>
      <x:c r="J69" s="99"/>
      <x:c r="K69" s="101" t="n">
        <x:f>IF(OR(D69="",J69=0),0,MIN(H69-I69,(H69-I69)/J69*MAX(0,DATEDIF(D69,TODAY(),"m"))))</x:f>
        <x:v>0</x:v>
      </x:c>
      <x:c r="L69" s="101" t="n">
        <x:f>H69-K69</x:f>
        <x:v>0</x:v>
      </x:c>
      <x:c r="M69" s="99"/>
    </x:row>
    <x:row r="70">
      <x:c r="A70" s="99"/>
      <x:c r="B70" s="99"/>
      <x:c r="C70" s="99"/>
      <x:c r="D70" s="98"/>
      <x:c r="E70" s="99"/>
      <x:c r="F70" s="99"/>
      <x:c r="G70" s="99"/>
      <x:c r="H70" s="100"/>
      <x:c r="I70" s="100"/>
      <x:c r="J70" s="99"/>
      <x:c r="K70" s="101" t="n">
        <x:f>IF(OR(D70="",J70=0),0,MIN(H70-I70,(H70-I70)/J70*MAX(0,DATEDIF(D70,TODAY(),"m"))))</x:f>
        <x:v>0</x:v>
      </x:c>
      <x:c r="L70" s="101" t="n">
        <x:f>H70-K70</x:f>
        <x:v>0</x:v>
      </x:c>
      <x:c r="M70" s="99"/>
    </x:row>
    <x:row r="71">
      <x:c r="A71" s="99"/>
      <x:c r="B71" s="99"/>
      <x:c r="C71" s="99"/>
      <x:c r="D71" s="98"/>
      <x:c r="E71" s="99"/>
      <x:c r="F71" s="99"/>
      <x:c r="G71" s="99"/>
      <x:c r="H71" s="100"/>
      <x:c r="I71" s="100"/>
      <x:c r="J71" s="99"/>
      <x:c r="K71" s="101" t="n">
        <x:f>IF(OR(D71="",J71=0),0,MIN(H71-I71,(H71-I71)/J71*MAX(0,DATEDIF(D71,TODAY(),"m"))))</x:f>
        <x:v>0</x:v>
      </x:c>
      <x:c r="L71" s="101" t="n">
        <x:f>H71-K71</x:f>
        <x:v>0</x:v>
      </x:c>
      <x:c r="M71" s="99"/>
    </x:row>
    <x:row r="72">
      <x:c r="A72" s="99"/>
      <x:c r="B72" s="99"/>
      <x:c r="C72" s="99"/>
      <x:c r="D72" s="98"/>
      <x:c r="E72" s="99"/>
      <x:c r="F72" s="99"/>
      <x:c r="G72" s="99"/>
      <x:c r="H72" s="100"/>
      <x:c r="I72" s="100"/>
      <x:c r="J72" s="99"/>
      <x:c r="K72" s="101" t="n">
        <x:f>IF(OR(D72="",J72=0),0,MIN(H72-I72,(H72-I72)/J72*MAX(0,DATEDIF(D72,TODAY(),"m"))))</x:f>
        <x:v>0</x:v>
      </x:c>
      <x:c r="L72" s="101" t="n">
        <x:f>H72-K72</x:f>
        <x:v>0</x:v>
      </x:c>
      <x:c r="M72" s="99"/>
    </x:row>
    <x:row r="73">
      <x:c r="A73" s="99"/>
      <x:c r="B73" s="99"/>
      <x:c r="C73" s="99"/>
      <x:c r="D73" s="98"/>
      <x:c r="E73" s="99"/>
      <x:c r="F73" s="99"/>
      <x:c r="G73" s="99"/>
      <x:c r="H73" s="100"/>
      <x:c r="I73" s="100"/>
      <x:c r="J73" s="99"/>
      <x:c r="K73" s="101" t="n">
        <x:f>IF(OR(D73="",J73=0),0,MIN(H73-I73,(H73-I73)/J73*MAX(0,DATEDIF(D73,TODAY(),"m"))))</x:f>
        <x:v>0</x:v>
      </x:c>
      <x:c r="L73" s="101" t="n">
        <x:f>H73-K73</x:f>
        <x:v>0</x:v>
      </x:c>
      <x:c r="M73" s="99"/>
    </x:row>
    <x:row r="74">
      <x:c r="A74" s="99"/>
      <x:c r="B74" s="99"/>
      <x:c r="C74" s="99"/>
      <x:c r="D74" s="98"/>
      <x:c r="E74" s="99"/>
      <x:c r="F74" s="99"/>
      <x:c r="G74" s="99"/>
      <x:c r="H74" s="100"/>
      <x:c r="I74" s="100"/>
      <x:c r="J74" s="99"/>
      <x:c r="K74" s="101" t="n">
        <x:f>IF(OR(D74="",J74=0),0,MIN(H74-I74,(H74-I74)/J74*MAX(0,DATEDIF(D74,TODAY(),"m"))))</x:f>
        <x:v>0</x:v>
      </x:c>
      <x:c r="L74" s="101" t="n">
        <x:f>H74-K74</x:f>
        <x:v>0</x:v>
      </x:c>
      <x:c r="M74" s="99"/>
    </x:row>
    <x:row r="75">
      <x:c r="A75" s="99"/>
      <x:c r="B75" s="99"/>
      <x:c r="C75" s="99"/>
      <x:c r="D75" s="98"/>
      <x:c r="E75" s="99"/>
      <x:c r="F75" s="99"/>
      <x:c r="G75" s="99"/>
      <x:c r="H75" s="100"/>
      <x:c r="I75" s="100"/>
      <x:c r="J75" s="99"/>
      <x:c r="K75" s="101" t="n">
        <x:f>IF(OR(D75="",J75=0),0,MIN(H75-I75,(H75-I75)/J75*MAX(0,DATEDIF(D75,TODAY(),"m"))))</x:f>
        <x:v>0</x:v>
      </x:c>
      <x:c r="L75" s="101" t="n">
        <x:f>H75-K75</x:f>
        <x:v>0</x:v>
      </x:c>
      <x:c r="M75" s="99"/>
    </x:row>
    <x:row r="76">
      <x:c r="A76" s="99"/>
      <x:c r="B76" s="99"/>
      <x:c r="C76" s="99"/>
      <x:c r="D76" s="98"/>
      <x:c r="E76" s="99"/>
      <x:c r="F76" s="99"/>
      <x:c r="G76" s="99"/>
      <x:c r="H76" s="100"/>
      <x:c r="I76" s="100"/>
      <x:c r="J76" s="99"/>
      <x:c r="K76" s="101" t="n">
        <x:f>IF(OR(D76="",J76=0),0,MIN(H76-I76,(H76-I76)/J76*MAX(0,DATEDIF(D76,TODAY(),"m"))))</x:f>
        <x:v>0</x:v>
      </x:c>
      <x:c r="L76" s="101" t="n">
        <x:f>H76-K76</x:f>
        <x:v>0</x:v>
      </x:c>
      <x:c r="M76" s="99"/>
    </x:row>
    <x:row r="77">
      <x:c r="A77" s="99"/>
      <x:c r="B77" s="99"/>
      <x:c r="C77" s="99"/>
      <x:c r="D77" s="98"/>
      <x:c r="E77" s="99"/>
      <x:c r="F77" s="99"/>
      <x:c r="G77" s="99"/>
      <x:c r="H77" s="100"/>
      <x:c r="I77" s="100"/>
      <x:c r="J77" s="99"/>
      <x:c r="K77" s="101" t="n">
        <x:f>IF(OR(D77="",J77=0),0,MIN(H77-I77,(H77-I77)/J77*MAX(0,DATEDIF(D77,TODAY(),"m"))))</x:f>
        <x:v>0</x:v>
      </x:c>
      <x:c r="L77" s="101" t="n">
        <x:f>H77-K77</x:f>
        <x:v>0</x:v>
      </x:c>
      <x:c r="M77" s="99"/>
    </x:row>
    <x:row r="78">
      <x:c r="A78" s="99"/>
      <x:c r="B78" s="99"/>
      <x:c r="C78" s="99"/>
      <x:c r="D78" s="98"/>
      <x:c r="E78" s="99"/>
      <x:c r="F78" s="99"/>
      <x:c r="G78" s="99"/>
      <x:c r="H78" s="100"/>
      <x:c r="I78" s="100"/>
      <x:c r="J78" s="99"/>
      <x:c r="K78" s="101" t="n">
        <x:f>IF(OR(D78="",J78=0),0,MIN(H78-I78,(H78-I78)/J78*MAX(0,DATEDIF(D78,TODAY(),"m"))))</x:f>
        <x:v>0</x:v>
      </x:c>
      <x:c r="L78" s="101" t="n">
        <x:f>H78-K78</x:f>
        <x:v>0</x:v>
      </x:c>
      <x:c r="M78" s="99"/>
    </x:row>
    <x:row r="79">
      <x:c r="A79" s="99"/>
      <x:c r="B79" s="99"/>
      <x:c r="C79" s="99"/>
      <x:c r="D79" s="98"/>
      <x:c r="E79" s="99"/>
      <x:c r="F79" s="99"/>
      <x:c r="G79" s="99"/>
      <x:c r="H79" s="100"/>
      <x:c r="I79" s="100"/>
      <x:c r="J79" s="99"/>
      <x:c r="K79" s="101" t="n">
        <x:f>IF(OR(D79="",J79=0),0,MIN(H79-I79,(H79-I79)/J79*MAX(0,DATEDIF(D79,TODAY(),"m"))))</x:f>
        <x:v>0</x:v>
      </x:c>
      <x:c r="L79" s="101" t="n">
        <x:f>H79-K79</x:f>
        <x:v>0</x:v>
      </x:c>
      <x:c r="M79" s="99"/>
    </x:row>
    <x:row r="80">
      <x:c r="A80" s="99"/>
      <x:c r="B80" s="99"/>
      <x:c r="C80" s="99"/>
      <x:c r="D80" s="98"/>
      <x:c r="E80" s="99"/>
      <x:c r="F80" s="99"/>
      <x:c r="G80" s="99"/>
      <x:c r="H80" s="100"/>
      <x:c r="I80" s="100"/>
      <x:c r="J80" s="99"/>
      <x:c r="K80" s="101" t="n">
        <x:f>IF(OR(D80="",J80=0),0,MIN(H80-I80,(H80-I80)/J80*MAX(0,DATEDIF(D80,TODAY(),"m"))))</x:f>
        <x:v>0</x:v>
      </x:c>
      <x:c r="L80" s="101" t="n">
        <x:f>H80-K80</x:f>
        <x:v>0</x:v>
      </x:c>
      <x:c r="M80" s="99"/>
    </x:row>
    <x:row r="81">
      <x:c r="A81" s="99"/>
      <x:c r="B81" s="99"/>
      <x:c r="C81" s="99"/>
      <x:c r="D81" s="98"/>
      <x:c r="E81" s="99"/>
      <x:c r="F81" s="99"/>
      <x:c r="G81" s="99"/>
      <x:c r="H81" s="100"/>
      <x:c r="I81" s="100"/>
      <x:c r="J81" s="99"/>
      <x:c r="K81" s="101" t="n">
        <x:f>IF(OR(D81="",J81=0),0,MIN(H81-I81,(H81-I81)/J81*MAX(0,DATEDIF(D81,TODAY(),"m"))))</x:f>
        <x:v>0</x:v>
      </x:c>
      <x:c r="L81" s="101" t="n">
        <x:f>H81-K81</x:f>
        <x:v>0</x:v>
      </x:c>
      <x:c r="M81" s="99"/>
    </x:row>
    <x:row r="82">
      <x:c r="A82" s="99"/>
      <x:c r="B82" s="99"/>
      <x:c r="C82" s="99"/>
      <x:c r="D82" s="98"/>
      <x:c r="E82" s="99"/>
      <x:c r="F82" s="99"/>
      <x:c r="G82" s="99"/>
      <x:c r="H82" s="100"/>
      <x:c r="I82" s="100"/>
      <x:c r="J82" s="99"/>
      <x:c r="K82" s="101" t="n">
        <x:f>IF(OR(D82="",J82=0),0,MIN(H82-I82,(H82-I82)/J82*MAX(0,DATEDIF(D82,TODAY(),"m"))))</x:f>
        <x:v>0</x:v>
      </x:c>
      <x:c r="L82" s="101" t="n">
        <x:f>H82-K82</x:f>
        <x:v>0</x:v>
      </x:c>
      <x:c r="M82" s="99"/>
    </x:row>
    <x:row r="83">
      <x:c r="A83" s="99"/>
      <x:c r="B83" s="99"/>
      <x:c r="C83" s="99"/>
      <x:c r="D83" s="98"/>
      <x:c r="E83" s="99"/>
      <x:c r="F83" s="99"/>
      <x:c r="G83" s="99"/>
      <x:c r="H83" s="100"/>
      <x:c r="I83" s="100"/>
      <x:c r="J83" s="99"/>
      <x:c r="K83" s="101" t="n">
        <x:f>IF(OR(D83="",J83=0),0,MIN(H83-I83,(H83-I83)/J83*MAX(0,DATEDIF(D83,TODAY(),"m"))))</x:f>
        <x:v>0</x:v>
      </x:c>
      <x:c r="L83" s="101" t="n">
        <x:f>H83-K83</x:f>
        <x:v>0</x:v>
      </x:c>
      <x:c r="M83" s="99"/>
    </x:row>
    <x:row r="84">
      <x:c r="A84" s="99"/>
      <x:c r="B84" s="99"/>
      <x:c r="C84" s="99"/>
      <x:c r="D84" s="98"/>
      <x:c r="E84" s="99"/>
      <x:c r="F84" s="99"/>
      <x:c r="G84" s="99"/>
      <x:c r="H84" s="100"/>
      <x:c r="I84" s="100"/>
      <x:c r="J84" s="99"/>
      <x:c r="K84" s="101" t="n">
        <x:f>IF(OR(D84="",J84=0),0,MIN(H84-I84,(H84-I84)/J84*MAX(0,DATEDIF(D84,TODAY(),"m"))))</x:f>
        <x:v>0</x:v>
      </x:c>
      <x:c r="L84" s="101" t="n">
        <x:f>H84-K84</x:f>
        <x:v>0</x:v>
      </x:c>
      <x:c r="M84" s="99"/>
    </x:row>
    <x:row r="85">
      <x:c r="A85" s="99"/>
      <x:c r="B85" s="99"/>
      <x:c r="C85" s="99"/>
      <x:c r="D85" s="98"/>
      <x:c r="E85" s="99"/>
      <x:c r="F85" s="99"/>
      <x:c r="G85" s="99"/>
      <x:c r="H85" s="100"/>
      <x:c r="I85" s="100"/>
      <x:c r="J85" s="99"/>
      <x:c r="K85" s="101" t="n">
        <x:f>IF(OR(D85="",J85=0),0,MIN(H85-I85,(H85-I85)/J85*MAX(0,DATEDIF(D85,TODAY(),"m"))))</x:f>
        <x:v>0</x:v>
      </x:c>
      <x:c r="L85" s="101" t="n">
        <x:f>H85-K85</x:f>
        <x:v>0</x:v>
      </x:c>
      <x:c r="M85" s="99"/>
    </x:row>
    <x:row r="86">
      <x:c r="A86" s="99"/>
      <x:c r="B86" s="99"/>
      <x:c r="C86" s="99"/>
      <x:c r="D86" s="98"/>
      <x:c r="E86" s="99"/>
      <x:c r="F86" s="99"/>
      <x:c r="G86" s="99"/>
      <x:c r="H86" s="100"/>
      <x:c r="I86" s="100"/>
      <x:c r="J86" s="99"/>
      <x:c r="K86" s="101" t="n">
        <x:f>IF(OR(D86="",J86=0),0,MIN(H86-I86,(H86-I86)/J86*MAX(0,DATEDIF(D86,TODAY(),"m"))))</x:f>
        <x:v>0</x:v>
      </x:c>
      <x:c r="L86" s="101" t="n">
        <x:f>H86-K86</x:f>
        <x:v>0</x:v>
      </x:c>
      <x:c r="M86" s="99"/>
    </x:row>
    <x:row r="87">
      <x:c r="A87" s="99"/>
      <x:c r="B87" s="99"/>
      <x:c r="C87" s="99"/>
      <x:c r="D87" s="98"/>
      <x:c r="E87" s="99"/>
      <x:c r="F87" s="99"/>
      <x:c r="G87" s="99"/>
      <x:c r="H87" s="100"/>
      <x:c r="I87" s="100"/>
      <x:c r="J87" s="99"/>
      <x:c r="K87" s="101" t="n">
        <x:f>IF(OR(D87="",J87=0),0,MIN(H87-I87,(H87-I87)/J87*MAX(0,DATEDIF(D87,TODAY(),"m"))))</x:f>
        <x:v>0</x:v>
      </x:c>
      <x:c r="L87" s="101" t="n">
        <x:f>H87-K87</x:f>
        <x:v>0</x:v>
      </x:c>
      <x:c r="M87" s="99"/>
    </x:row>
    <x:row r="88">
      <x:c r="A88" s="99"/>
      <x:c r="B88" s="99"/>
      <x:c r="C88" s="99"/>
      <x:c r="D88" s="98"/>
      <x:c r="E88" s="99"/>
      <x:c r="F88" s="99"/>
      <x:c r="G88" s="99"/>
      <x:c r="H88" s="100"/>
      <x:c r="I88" s="100"/>
      <x:c r="J88" s="99"/>
      <x:c r="K88" s="101" t="n">
        <x:f>IF(OR(D88="",J88=0),0,MIN(H88-I88,(H88-I88)/J88*MAX(0,DATEDIF(D88,TODAY(),"m"))))</x:f>
        <x:v>0</x:v>
      </x:c>
      <x:c r="L88" s="101" t="n">
        <x:f>H88-K88</x:f>
        <x:v>0</x:v>
      </x:c>
      <x:c r="M88" s="99"/>
    </x:row>
    <x:row r="89">
      <x:c r="A89" s="99"/>
      <x:c r="B89" s="99"/>
      <x:c r="C89" s="99"/>
      <x:c r="D89" s="98"/>
      <x:c r="E89" s="99"/>
      <x:c r="F89" s="99"/>
      <x:c r="G89" s="99"/>
      <x:c r="H89" s="100"/>
      <x:c r="I89" s="100"/>
      <x:c r="J89" s="99"/>
      <x:c r="K89" s="101" t="n">
        <x:f>IF(OR(D89="",J89=0),0,MIN(H89-I89,(H89-I89)/J89*MAX(0,DATEDIF(D89,TODAY(),"m"))))</x:f>
        <x:v>0</x:v>
      </x:c>
      <x:c r="L89" s="101" t="n">
        <x:f>H89-K89</x:f>
        <x:v>0</x:v>
      </x:c>
      <x:c r="M89" s="99"/>
    </x:row>
    <x:row r="90">
      <x:c r="A90" s="99"/>
      <x:c r="B90" s="99"/>
      <x:c r="C90" s="99"/>
      <x:c r="D90" s="98"/>
      <x:c r="E90" s="99"/>
      <x:c r="F90" s="99"/>
      <x:c r="G90" s="99"/>
      <x:c r="H90" s="100"/>
      <x:c r="I90" s="100"/>
      <x:c r="J90" s="99"/>
      <x:c r="K90" s="101" t="n">
        <x:f>IF(OR(D90="",J90=0),0,MIN(H90-I90,(H90-I90)/J90*MAX(0,DATEDIF(D90,TODAY(),"m"))))</x:f>
        <x:v>0</x:v>
      </x:c>
      <x:c r="L90" s="101" t="n">
        <x:f>H90-K90</x:f>
        <x:v>0</x:v>
      </x:c>
      <x:c r="M90" s="99"/>
    </x:row>
    <x:row r="91">
      <x:c r="A91" s="99"/>
      <x:c r="B91" s="99"/>
      <x:c r="C91" s="99"/>
      <x:c r="D91" s="98"/>
      <x:c r="E91" s="99"/>
      <x:c r="F91" s="99"/>
      <x:c r="G91" s="99"/>
      <x:c r="H91" s="100"/>
      <x:c r="I91" s="100"/>
      <x:c r="J91" s="99"/>
      <x:c r="K91" s="101" t="n">
        <x:f>IF(OR(D91="",J91=0),0,MIN(H91-I91,(H91-I91)/J91*MAX(0,DATEDIF(D91,TODAY(),"m"))))</x:f>
        <x:v>0</x:v>
      </x:c>
      <x:c r="L91" s="101" t="n">
        <x:f>H91-K91</x:f>
        <x:v>0</x:v>
      </x:c>
      <x:c r="M91" s="99"/>
    </x:row>
    <x:row r="92">
      <x:c r="A92" s="99"/>
      <x:c r="B92" s="99"/>
      <x:c r="C92" s="99"/>
      <x:c r="D92" s="98"/>
      <x:c r="E92" s="99"/>
      <x:c r="F92" s="99"/>
      <x:c r="G92" s="99"/>
      <x:c r="H92" s="100"/>
      <x:c r="I92" s="100"/>
      <x:c r="J92" s="99"/>
      <x:c r="K92" s="101" t="n">
        <x:f>IF(OR(D92="",J92=0),0,MIN(H92-I92,(H92-I92)/J92*MAX(0,DATEDIF(D92,TODAY(),"m"))))</x:f>
        <x:v>0</x:v>
      </x:c>
      <x:c r="L92" s="101" t="n">
        <x:f>H92-K92</x:f>
        <x:v>0</x:v>
      </x:c>
      <x:c r="M92" s="99"/>
    </x:row>
    <x:row r="93">
      <x:c r="A93" s="99"/>
      <x:c r="B93" s="99"/>
      <x:c r="C93" s="99"/>
      <x:c r="D93" s="98"/>
      <x:c r="E93" s="99"/>
      <x:c r="F93" s="99"/>
      <x:c r="G93" s="99"/>
      <x:c r="H93" s="100"/>
      <x:c r="I93" s="100"/>
      <x:c r="J93" s="99"/>
      <x:c r="K93" s="101" t="n">
        <x:f>IF(OR(D93="",J93=0),0,MIN(H93-I93,(H93-I93)/J93*MAX(0,DATEDIF(D93,TODAY(),"m"))))</x:f>
        <x:v>0</x:v>
      </x:c>
      <x:c r="L93" s="101" t="n">
        <x:f>H93-K93</x:f>
        <x:v>0</x:v>
      </x:c>
      <x:c r="M93" s="99"/>
    </x:row>
    <x:row r="94">
      <x:c r="A94" s="99"/>
      <x:c r="B94" s="99"/>
      <x:c r="C94" s="99"/>
      <x:c r="D94" s="98"/>
      <x:c r="E94" s="99"/>
      <x:c r="F94" s="99"/>
      <x:c r="G94" s="99"/>
      <x:c r="H94" s="100"/>
      <x:c r="I94" s="100"/>
      <x:c r="J94" s="99"/>
      <x:c r="K94" s="101" t="n">
        <x:f>IF(OR(D94="",J94=0),0,MIN(H94-I94,(H94-I94)/J94*MAX(0,DATEDIF(D94,TODAY(),"m"))))</x:f>
        <x:v>0</x:v>
      </x:c>
      <x:c r="L94" s="101" t="n">
        <x:f>H94-K94</x:f>
        <x:v>0</x:v>
      </x:c>
      <x:c r="M94" s="99"/>
    </x:row>
    <x:row r="95">
      <x:c r="A95" s="99"/>
      <x:c r="B95" s="99"/>
      <x:c r="C95" s="99"/>
      <x:c r="D95" s="98"/>
      <x:c r="E95" s="99"/>
      <x:c r="F95" s="99"/>
      <x:c r="G95" s="99"/>
      <x:c r="H95" s="100"/>
      <x:c r="I95" s="100"/>
      <x:c r="J95" s="99"/>
      <x:c r="K95" s="101" t="n">
        <x:f>IF(OR(D95="",J95=0),0,MIN(H95-I95,(H95-I95)/J95*MAX(0,DATEDIF(D95,TODAY(),"m"))))</x:f>
        <x:v>0</x:v>
      </x:c>
      <x:c r="L95" s="101" t="n">
        <x:f>H95-K95</x:f>
        <x:v>0</x:v>
      </x:c>
      <x:c r="M95" s="99"/>
    </x:row>
    <x:row r="96">
      <x:c r="A96" s="99"/>
      <x:c r="B96" s="99"/>
      <x:c r="C96" s="99"/>
      <x:c r="D96" s="98"/>
      <x:c r="E96" s="99"/>
      <x:c r="F96" s="99"/>
      <x:c r="G96" s="99"/>
      <x:c r="H96" s="100"/>
      <x:c r="I96" s="100"/>
      <x:c r="J96" s="99"/>
      <x:c r="K96" s="101" t="n">
        <x:f>IF(OR(D96="",J96=0),0,MIN(H96-I96,(H96-I96)/J96*MAX(0,DATEDIF(D96,TODAY(),"m"))))</x:f>
        <x:v>0</x:v>
      </x:c>
      <x:c r="L96" s="101" t="n">
        <x:f>H96-K96</x:f>
        <x:v>0</x:v>
      </x:c>
      <x:c r="M96" s="99"/>
    </x:row>
    <x:row r="97">
      <x:c r="A97" s="99"/>
      <x:c r="B97" s="99"/>
      <x:c r="C97" s="99"/>
      <x:c r="D97" s="98"/>
      <x:c r="E97" s="99"/>
      <x:c r="F97" s="99"/>
      <x:c r="G97" s="99"/>
      <x:c r="H97" s="100"/>
      <x:c r="I97" s="100"/>
      <x:c r="J97" s="99"/>
      <x:c r="K97" s="101" t="n">
        <x:f>IF(OR(D97="",J97=0),0,MIN(H97-I97,(H97-I97)/J97*MAX(0,DATEDIF(D97,TODAY(),"m"))))</x:f>
        <x:v>0</x:v>
      </x:c>
      <x:c r="L97" s="101" t="n">
        <x:f>H97-K97</x:f>
        <x:v>0</x:v>
      </x:c>
      <x:c r="M97" s="99"/>
    </x:row>
    <x:row r="98">
      <x:c r="A98" s="99"/>
      <x:c r="B98" s="99"/>
      <x:c r="C98" s="99"/>
      <x:c r="D98" s="98"/>
      <x:c r="E98" s="99"/>
      <x:c r="F98" s="99"/>
      <x:c r="G98" s="99"/>
      <x:c r="H98" s="100"/>
      <x:c r="I98" s="100"/>
      <x:c r="J98" s="99"/>
      <x:c r="K98" s="101" t="n">
        <x:f>IF(OR(D98="",J98=0),0,MIN(H98-I98,(H98-I98)/J98*MAX(0,DATEDIF(D98,TODAY(),"m"))))</x:f>
        <x:v>0</x:v>
      </x:c>
      <x:c r="L98" s="101" t="n">
        <x:f>H98-K98</x:f>
        <x:v>0</x:v>
      </x:c>
      <x:c r="M98" s="99"/>
    </x:row>
    <x:row r="99">
      <x:c r="A99" s="99"/>
      <x:c r="B99" s="99"/>
      <x:c r="C99" s="99"/>
      <x:c r="D99" s="98"/>
      <x:c r="E99" s="99"/>
      <x:c r="F99" s="99"/>
      <x:c r="G99" s="99"/>
      <x:c r="H99" s="100"/>
      <x:c r="I99" s="100"/>
      <x:c r="J99" s="99"/>
      <x:c r="K99" s="101" t="n">
        <x:f>IF(OR(D99="",J99=0),0,MIN(H99-I99,(H99-I99)/J99*MAX(0,DATEDIF(D99,TODAY(),"m"))))</x:f>
        <x:v>0</x:v>
      </x:c>
      <x:c r="L99" s="101" t="n">
        <x:f>H99-K99</x:f>
        <x:v>0</x:v>
      </x:c>
      <x:c r="M99" s="99"/>
    </x:row>
    <x:row r="100">
      <x:c r="A100" s="99"/>
      <x:c r="B100" s="99"/>
      <x:c r="C100" s="99"/>
      <x:c r="D100" s="98"/>
      <x:c r="E100" s="99"/>
      <x:c r="F100" s="99"/>
      <x:c r="G100" s="99"/>
      <x:c r="H100" s="100"/>
      <x:c r="I100" s="100"/>
      <x:c r="J100" s="99"/>
      <x:c r="K100" s="101" t="n">
        <x:f>IF(OR(D100="",J100=0),0,MIN(H100-I100,(H100-I100)/J100*MAX(0,DATEDIF(D100,TODAY(),"m"))))</x:f>
        <x:v>0</x:v>
      </x:c>
      <x:c r="L100" s="101" t="n">
        <x:f>H100-K100</x:f>
        <x:v>0</x:v>
      </x:c>
      <x:c r="M100" s="99"/>
    </x:row>
    <x:row r="101">
      <x:c r="A101" s="99"/>
      <x:c r="B101" s="99"/>
      <x:c r="C101" s="99"/>
      <x:c r="D101" s="98"/>
      <x:c r="E101" s="99"/>
      <x:c r="F101" s="99"/>
      <x:c r="G101" s="99"/>
      <x:c r="H101" s="100"/>
      <x:c r="I101" s="100"/>
      <x:c r="J101" s="99"/>
      <x:c r="K101" s="101" t="n">
        <x:f>IF(OR(D101="",J101=0),0,MIN(H101-I101,(H101-I101)/J101*MAX(0,DATEDIF(D101,TODAY(),"m"))))</x:f>
        <x:v>0</x:v>
      </x:c>
      <x:c r="L101" s="101" t="n">
        <x:f>H101-K101</x:f>
        <x:v>0</x:v>
      </x:c>
      <x:c r="M101" s="99"/>
    </x:row>
    <x:row r="102">
      <x:c r="A102" s="99"/>
      <x:c r="B102" s="99"/>
      <x:c r="C102" s="99"/>
      <x:c r="D102" s="98"/>
      <x:c r="E102" s="99"/>
      <x:c r="F102" s="99"/>
      <x:c r="G102" s="99"/>
      <x:c r="H102" s="100"/>
      <x:c r="I102" s="100"/>
      <x:c r="J102" s="99"/>
      <x:c r="K102" s="101" t="n">
        <x:f>IF(OR(D102="",J102=0),0,MIN(H102-I102,(H102-I102)/J102*MAX(0,DATEDIF(D102,TODAY(),"m"))))</x:f>
        <x:v>0</x:v>
      </x:c>
      <x:c r="L102" s="101" t="n">
        <x:f>H102-K102</x:f>
        <x:v>0</x:v>
      </x:c>
      <x:c r="M102" s="99"/>
    </x:row>
    <x:row r="103">
      <x:c r="A103" s="99"/>
      <x:c r="B103" s="99"/>
      <x:c r="C103" s="99"/>
      <x:c r="D103" s="98"/>
      <x:c r="E103" s="99"/>
      <x:c r="F103" s="99"/>
      <x:c r="G103" s="99"/>
      <x:c r="H103" s="100"/>
      <x:c r="I103" s="100"/>
      <x:c r="J103" s="99"/>
      <x:c r="K103" s="101" t="n">
        <x:f>IF(OR(D103="",J103=0),0,MIN(H103-I103,(H103-I103)/J103*MAX(0,DATEDIF(D103,TODAY(),"m"))))</x:f>
        <x:v>0</x:v>
      </x:c>
      <x:c r="L103" s="101" t="n">
        <x:f>H103-K103</x:f>
        <x:v>0</x:v>
      </x:c>
      <x:c r="M103" s="99"/>
    </x:row>
    <x:row r="104">
      <x:c r="A104" s="99"/>
      <x:c r="B104" s="99"/>
      <x:c r="C104" s="99"/>
      <x:c r="D104" s="98"/>
      <x:c r="E104" s="99"/>
      <x:c r="F104" s="99"/>
      <x:c r="G104" s="99"/>
      <x:c r="H104" s="100"/>
      <x:c r="I104" s="100"/>
      <x:c r="J104" s="99"/>
      <x:c r="K104" s="101" t="n">
        <x:f>IF(OR(D104="",J104=0),0,MIN(H104-I104,(H104-I104)/J104*MAX(0,DATEDIF(D104,TODAY(),"m"))))</x:f>
        <x:v>0</x:v>
      </x:c>
      <x:c r="L104" s="101" t="n">
        <x:f>H104-K104</x:f>
        <x:v>0</x:v>
      </x:c>
      <x:c r="M104" s="99"/>
    </x:row>
    <x:row r="105">
      <x:c r="A105" s="99"/>
      <x:c r="B105" s="99"/>
      <x:c r="C105" s="99"/>
      <x:c r="D105" s="98"/>
      <x:c r="E105" s="99"/>
      <x:c r="F105" s="99"/>
      <x:c r="G105" s="99"/>
      <x:c r="H105" s="100"/>
      <x:c r="I105" s="100"/>
      <x:c r="J105" s="99"/>
      <x:c r="K105" s="101" t="n">
        <x:f>IF(OR(D105="",J105=0),0,MIN(H105-I105,(H105-I105)/J105*MAX(0,DATEDIF(D105,TODAY(),"m"))))</x:f>
        <x:v>0</x:v>
      </x:c>
      <x:c r="L105" s="101" t="n">
        <x:f>H105-K105</x:f>
        <x:v>0</x:v>
      </x:c>
      <x:c r="M105" s="99"/>
    </x:row>
    <x:row r="106">
      <x:c r="A106" s="99"/>
      <x:c r="B106" s="99"/>
      <x:c r="C106" s="99"/>
      <x:c r="D106" s="98"/>
      <x:c r="E106" s="99"/>
      <x:c r="F106" s="99"/>
      <x:c r="G106" s="99"/>
      <x:c r="H106" s="100"/>
      <x:c r="I106" s="100"/>
      <x:c r="J106" s="99"/>
      <x:c r="K106" s="101" t="n">
        <x:f>IF(OR(D106="",J106=0),0,MIN(H106-I106,(H106-I106)/J106*MAX(0,DATEDIF(D106,TODAY(),"m"))))</x:f>
        <x:v>0</x:v>
      </x:c>
      <x:c r="L106" s="101" t="n">
        <x:f>H106-K106</x:f>
        <x:v>0</x:v>
      </x:c>
      <x:c r="M106" s="99"/>
    </x:row>
    <x:row r="107">
      <x:c r="A107" s="99"/>
      <x:c r="B107" s="99"/>
      <x:c r="C107" s="99"/>
      <x:c r="D107" s="98"/>
      <x:c r="E107" s="99"/>
      <x:c r="F107" s="99"/>
      <x:c r="G107" s="99"/>
      <x:c r="H107" s="100"/>
      <x:c r="I107" s="100"/>
      <x:c r="J107" s="99"/>
      <x:c r="K107" s="101" t="n">
        <x:f>IF(OR(D107="",J107=0),0,MIN(H107-I107,(H107-I107)/J107*MAX(0,DATEDIF(D107,TODAY(),"m"))))</x:f>
        <x:v>0</x:v>
      </x:c>
      <x:c r="L107" s="101" t="n">
        <x:f>H107-K107</x:f>
        <x:v>0</x:v>
      </x:c>
      <x:c r="M107" s="99"/>
    </x:row>
    <x:row r="108">
      <x:c r="A108" s="99"/>
      <x:c r="B108" s="99"/>
      <x:c r="C108" s="99"/>
      <x:c r="D108" s="98"/>
      <x:c r="E108" s="99"/>
      <x:c r="F108" s="99"/>
      <x:c r="G108" s="99"/>
      <x:c r="H108" s="100"/>
      <x:c r="I108" s="100"/>
      <x:c r="J108" s="99"/>
      <x:c r="K108" s="101" t="n">
        <x:f>IF(OR(D108="",J108=0),0,MIN(H108-I108,(H108-I108)/J108*MAX(0,DATEDIF(D108,TODAY(),"m"))))</x:f>
        <x:v>0</x:v>
      </x:c>
      <x:c r="L108" s="101" t="n">
        <x:f>H108-K108</x:f>
        <x:v>0</x:v>
      </x:c>
      <x:c r="M108" s="99"/>
    </x:row>
    <x:row r="109">
      <x:c r="A109" s="99"/>
      <x:c r="B109" s="99"/>
      <x:c r="C109" s="99"/>
      <x:c r="D109" s="98"/>
      <x:c r="E109" s="99"/>
      <x:c r="F109" s="99"/>
      <x:c r="G109" s="99"/>
      <x:c r="H109" s="100"/>
      <x:c r="I109" s="100"/>
      <x:c r="J109" s="99"/>
      <x:c r="K109" s="101" t="n">
        <x:f>IF(OR(D109="",J109=0),0,MIN(H109-I109,(H109-I109)/J109*MAX(0,DATEDIF(D109,TODAY(),"m"))))</x:f>
        <x:v>0</x:v>
      </x:c>
      <x:c r="L109" s="101" t="n">
        <x:f>H109-K109</x:f>
        <x:v>0</x:v>
      </x:c>
      <x:c r="M109" s="99"/>
    </x:row>
    <x:row r="110">
      <x:c r="A110" s="99"/>
      <x:c r="B110" s="99"/>
      <x:c r="C110" s="99"/>
      <x:c r="D110" s="98"/>
      <x:c r="E110" s="99"/>
      <x:c r="F110" s="99"/>
      <x:c r="G110" s="99"/>
      <x:c r="H110" s="100"/>
      <x:c r="I110" s="100"/>
      <x:c r="J110" s="99"/>
      <x:c r="K110" s="101" t="n">
        <x:f>IF(OR(D110="",J110=0),0,MIN(H110-I110,(H110-I110)/J110*MAX(0,DATEDIF(D110,TODAY(),"m"))))</x:f>
        <x:v>0</x:v>
      </x:c>
      <x:c r="L110" s="101" t="n">
        <x:f>H110-K110</x:f>
        <x:v>0</x:v>
      </x:c>
      <x:c r="M110" s="99"/>
    </x:row>
    <x:row r="111">
      <x:c r="A111" s="99"/>
      <x:c r="B111" s="99"/>
      <x:c r="C111" s="99"/>
      <x:c r="D111" s="98"/>
      <x:c r="E111" s="99"/>
      <x:c r="F111" s="99"/>
      <x:c r="G111" s="99"/>
      <x:c r="H111" s="100"/>
      <x:c r="I111" s="100"/>
      <x:c r="J111" s="99"/>
      <x:c r="K111" s="101" t="n">
        <x:f>IF(OR(D111="",J111=0),0,MIN(H111-I111,(H111-I111)/J111*MAX(0,DATEDIF(D111,TODAY(),"m"))))</x:f>
        <x:v>0</x:v>
      </x:c>
      <x:c r="L111" s="101" t="n">
        <x:f>H111-K111</x:f>
        <x:v>0</x:v>
      </x:c>
      <x:c r="M111" s="99"/>
    </x:row>
    <x:row r="112">
      <x:c r="A112" s="99"/>
      <x:c r="B112" s="99"/>
      <x:c r="C112" s="99"/>
      <x:c r="D112" s="98"/>
      <x:c r="E112" s="99"/>
      <x:c r="F112" s="99"/>
      <x:c r="G112" s="99"/>
      <x:c r="H112" s="100"/>
      <x:c r="I112" s="100"/>
      <x:c r="J112" s="99"/>
      <x:c r="K112" s="101" t="n">
        <x:f>IF(OR(D112="",J112=0),0,MIN(H112-I112,(H112-I112)/J112*MAX(0,DATEDIF(D112,TODAY(),"m"))))</x:f>
        <x:v>0</x:v>
      </x:c>
      <x:c r="L112" s="101" t="n">
        <x:f>H112-K112</x:f>
        <x:v>0</x:v>
      </x:c>
      <x:c r="M112" s="99"/>
    </x:row>
    <x:row r="113">
      <x:c r="A113" s="99"/>
      <x:c r="B113" s="99"/>
      <x:c r="C113" s="99"/>
      <x:c r="D113" s="98"/>
      <x:c r="E113" s="99"/>
      <x:c r="F113" s="99"/>
      <x:c r="G113" s="99"/>
      <x:c r="H113" s="100"/>
      <x:c r="I113" s="100"/>
      <x:c r="J113" s="99"/>
      <x:c r="K113" s="101" t="n">
        <x:f>IF(OR(D113="",J113=0),0,MIN(H113-I113,(H113-I113)/J113*MAX(0,DATEDIF(D113,TODAY(),"m"))))</x:f>
        <x:v>0</x:v>
      </x:c>
      <x:c r="L113" s="101" t="n">
        <x:f>H113-K113</x:f>
        <x:v>0</x:v>
      </x:c>
      <x:c r="M113" s="99"/>
    </x:row>
    <x:row r="114">
      <x:c r="A114" s="99"/>
      <x:c r="B114" s="99"/>
      <x:c r="C114" s="99"/>
      <x:c r="D114" s="98"/>
      <x:c r="E114" s="99"/>
      <x:c r="F114" s="99"/>
      <x:c r="G114" s="99"/>
      <x:c r="H114" s="100"/>
      <x:c r="I114" s="100"/>
      <x:c r="J114" s="99"/>
      <x:c r="K114" s="101" t="n">
        <x:f>IF(OR(D114="",J114=0),0,MIN(H114-I114,(H114-I114)/J114*MAX(0,DATEDIF(D114,TODAY(),"m"))))</x:f>
        <x:v>0</x:v>
      </x:c>
      <x:c r="L114" s="101" t="n">
        <x:f>H114-K114</x:f>
        <x:v>0</x:v>
      </x:c>
      <x:c r="M114" s="99"/>
    </x:row>
    <x:row r="115">
      <x:c r="A115" s="99"/>
      <x:c r="B115" s="99"/>
      <x:c r="C115" s="99"/>
      <x:c r="D115" s="98"/>
      <x:c r="E115" s="99"/>
      <x:c r="F115" s="99"/>
      <x:c r="G115" s="99"/>
      <x:c r="H115" s="100"/>
      <x:c r="I115" s="100"/>
      <x:c r="J115" s="99"/>
      <x:c r="K115" s="101" t="n">
        <x:f>IF(OR(D115="",J115=0),0,MIN(H115-I115,(H115-I115)/J115*MAX(0,DATEDIF(D115,TODAY(),"m"))))</x:f>
        <x:v>0</x:v>
      </x:c>
      <x:c r="L115" s="101" t="n">
        <x:f>H115-K115</x:f>
        <x:v>0</x:v>
      </x:c>
      <x:c r="M115" s="99"/>
    </x:row>
    <x:row r="116">
      <x:c r="A116" s="99"/>
      <x:c r="B116" s="99"/>
      <x:c r="C116" s="99"/>
      <x:c r="D116" s="98"/>
      <x:c r="E116" s="99"/>
      <x:c r="F116" s="99"/>
      <x:c r="G116" s="99"/>
      <x:c r="H116" s="100"/>
      <x:c r="I116" s="100"/>
      <x:c r="J116" s="99"/>
      <x:c r="K116" s="101" t="n">
        <x:f>IF(OR(D116="",J116=0),0,MIN(H116-I116,(H116-I116)/J116*MAX(0,DATEDIF(D116,TODAY(),"m"))))</x:f>
        <x:v>0</x:v>
      </x:c>
      <x:c r="L116" s="101" t="n">
        <x:f>H116-K116</x:f>
        <x:v>0</x:v>
      </x:c>
      <x:c r="M116" s="99"/>
    </x:row>
    <x:row r="117">
      <x:c r="A117" s="99"/>
      <x:c r="B117" s="99"/>
      <x:c r="C117" s="99"/>
      <x:c r="D117" s="98"/>
      <x:c r="E117" s="99"/>
      <x:c r="F117" s="99"/>
      <x:c r="G117" s="99"/>
      <x:c r="H117" s="100"/>
      <x:c r="I117" s="100"/>
      <x:c r="J117" s="99"/>
      <x:c r="K117" s="101" t="n">
        <x:f>IF(OR(D117="",J117=0),0,MIN(H117-I117,(H117-I117)/J117*MAX(0,DATEDIF(D117,TODAY(),"m"))))</x:f>
        <x:v>0</x:v>
      </x:c>
      <x:c r="L117" s="101" t="n">
        <x:f>H117-K117</x:f>
        <x:v>0</x:v>
      </x:c>
      <x:c r="M117" s="99"/>
    </x:row>
    <x:row r="118">
      <x:c r="A118" s="99"/>
      <x:c r="B118" s="99"/>
      <x:c r="C118" s="99"/>
      <x:c r="D118" s="98"/>
      <x:c r="E118" s="99"/>
      <x:c r="F118" s="99"/>
      <x:c r="G118" s="99"/>
      <x:c r="H118" s="100"/>
      <x:c r="I118" s="100"/>
      <x:c r="J118" s="99"/>
      <x:c r="K118" s="101" t="n">
        <x:f>IF(OR(D118="",J118=0),0,MIN(H118-I118,(H118-I118)/J118*MAX(0,DATEDIF(D118,TODAY(),"m"))))</x:f>
        <x:v>0</x:v>
      </x:c>
      <x:c r="L118" s="101" t="n">
        <x:f>H118-K118</x:f>
        <x:v>0</x:v>
      </x:c>
      <x:c r="M118" s="99"/>
    </x:row>
    <x:row r="119">
      <x:c r="A119" s="99"/>
      <x:c r="B119" s="99"/>
      <x:c r="C119" s="99"/>
      <x:c r="D119" s="98"/>
      <x:c r="E119" s="99"/>
      <x:c r="F119" s="99"/>
      <x:c r="G119" s="99"/>
      <x:c r="H119" s="100"/>
      <x:c r="I119" s="100"/>
      <x:c r="J119" s="99"/>
      <x:c r="K119" s="101" t="n">
        <x:f>IF(OR(D119="",J119=0),0,MIN(H119-I119,(H119-I119)/J119*MAX(0,DATEDIF(D119,TODAY(),"m"))))</x:f>
        <x:v>0</x:v>
      </x:c>
      <x:c r="L119" s="101" t="n">
        <x:f>H119-K119</x:f>
        <x:v>0</x:v>
      </x:c>
      <x:c r="M119" s="99"/>
    </x:row>
    <x:row r="120">
      <x:c r="A120" s="99"/>
      <x:c r="B120" s="99"/>
      <x:c r="C120" s="99"/>
      <x:c r="D120" s="98"/>
      <x:c r="E120" s="99"/>
      <x:c r="F120" s="99"/>
      <x:c r="G120" s="99"/>
      <x:c r="H120" s="100"/>
      <x:c r="I120" s="100"/>
      <x:c r="J120" s="99"/>
      <x:c r="K120" s="101" t="n">
        <x:f>IF(OR(D120="",J120=0),0,MIN(H120-I120,(H120-I120)/J120*MAX(0,DATEDIF(D120,TODAY(),"m"))))</x:f>
        <x:v>0</x:v>
      </x:c>
      <x:c r="L120" s="101" t="n">
        <x:f>H120-K120</x:f>
        <x:v>0</x:v>
      </x:c>
      <x:c r="M120" s="99"/>
    </x:row>
    <x:row r="121">
      <x:c r="A121" s="99"/>
      <x:c r="B121" s="99"/>
      <x:c r="C121" s="99"/>
      <x:c r="D121" s="98"/>
      <x:c r="E121" s="99"/>
      <x:c r="F121" s="99"/>
      <x:c r="G121" s="99"/>
      <x:c r="H121" s="100"/>
      <x:c r="I121" s="100"/>
      <x:c r="J121" s="99"/>
      <x:c r="K121" s="101" t="n">
        <x:f>IF(OR(D121="",J121=0),0,MIN(H121-I121,(H121-I121)/J121*MAX(0,DATEDIF(D121,TODAY(),"m"))))</x:f>
        <x:v>0</x:v>
      </x:c>
      <x:c r="L121" s="101" t="n">
        <x:f>H121-K121</x:f>
        <x:v>0</x:v>
      </x:c>
      <x:c r="M121" s="99"/>
    </x:row>
    <x:row r="122">
      <x:c r="A122" s="99"/>
      <x:c r="B122" s="99"/>
      <x:c r="C122" s="99"/>
      <x:c r="D122" s="98"/>
      <x:c r="E122" s="99"/>
      <x:c r="F122" s="99"/>
      <x:c r="G122" s="99"/>
      <x:c r="H122" s="100"/>
      <x:c r="I122" s="100"/>
      <x:c r="J122" s="99"/>
      <x:c r="K122" s="101" t="n">
        <x:f>IF(OR(D122="",J122=0),0,MIN(H122-I122,(H122-I122)/J122*MAX(0,DATEDIF(D122,TODAY(),"m"))))</x:f>
        <x:v>0</x:v>
      </x:c>
      <x:c r="L122" s="101" t="n">
        <x:f>H122-K122</x:f>
        <x:v>0</x:v>
      </x:c>
      <x:c r="M122" s="99"/>
    </x:row>
    <x:row r="123">
      <x:c r="A123" s="99"/>
      <x:c r="B123" s="99"/>
      <x:c r="C123" s="99"/>
      <x:c r="D123" s="98"/>
      <x:c r="E123" s="99"/>
      <x:c r="F123" s="99"/>
      <x:c r="G123" s="99"/>
      <x:c r="H123" s="100"/>
      <x:c r="I123" s="100"/>
      <x:c r="J123" s="99"/>
      <x:c r="K123" s="101" t="n">
        <x:f>IF(OR(D123="",J123=0),0,MIN(H123-I123,(H123-I123)/J123*MAX(0,DATEDIF(D123,TODAY(),"m"))))</x:f>
        <x:v>0</x:v>
      </x:c>
      <x:c r="L123" s="101" t="n">
        <x:f>H123-K123</x:f>
        <x:v>0</x:v>
      </x:c>
      <x:c r="M123" s="99"/>
    </x:row>
    <x:row r="124">
      <x:c r="A124" s="99"/>
      <x:c r="B124" s="99"/>
      <x:c r="C124" s="99"/>
      <x:c r="D124" s="98"/>
      <x:c r="E124" s="99"/>
      <x:c r="F124" s="99"/>
      <x:c r="G124" s="99"/>
      <x:c r="H124" s="100"/>
      <x:c r="I124" s="100"/>
      <x:c r="J124" s="99"/>
      <x:c r="K124" s="101" t="n">
        <x:f>IF(OR(D124="",J124=0),0,MIN(H124-I124,(H124-I124)/J124*MAX(0,DATEDIF(D124,TODAY(),"m"))))</x:f>
        <x:v>0</x:v>
      </x:c>
      <x:c r="L124" s="101" t="n">
        <x:f>H124-K124</x:f>
        <x:v>0</x:v>
      </x:c>
      <x:c r="M124" s="99"/>
    </x:row>
    <x:row r="125">
      <x:c r="A125" s="99"/>
      <x:c r="B125" s="99"/>
      <x:c r="C125" s="99"/>
      <x:c r="D125" s="98"/>
      <x:c r="E125" s="99"/>
      <x:c r="F125" s="99"/>
      <x:c r="G125" s="99"/>
      <x:c r="H125" s="100"/>
      <x:c r="I125" s="100"/>
      <x:c r="J125" s="99"/>
      <x:c r="K125" s="101" t="n">
        <x:f>IF(OR(D125="",J125=0),0,MIN(H125-I125,(H125-I125)/J125*MAX(0,DATEDIF(D125,TODAY(),"m"))))</x:f>
        <x:v>0</x:v>
      </x:c>
      <x:c r="L125" s="101" t="n">
        <x:f>H125-K125</x:f>
        <x:v>0</x:v>
      </x:c>
      <x:c r="M125" s="99"/>
    </x:row>
    <x:row r="126">
      <x:c r="A126" s="99"/>
      <x:c r="B126" s="99"/>
      <x:c r="C126" s="99"/>
      <x:c r="D126" s="98"/>
      <x:c r="E126" s="99"/>
      <x:c r="F126" s="99"/>
      <x:c r="G126" s="99"/>
      <x:c r="H126" s="100"/>
      <x:c r="I126" s="100"/>
      <x:c r="J126" s="99"/>
      <x:c r="K126" s="101" t="n">
        <x:f>IF(OR(D126="",J126=0),0,MIN(H126-I126,(H126-I126)/J126*MAX(0,DATEDIF(D126,TODAY(),"m"))))</x:f>
        <x:v>0</x:v>
      </x:c>
      <x:c r="L126" s="101" t="n">
        <x:f>H126-K126</x:f>
        <x:v>0</x:v>
      </x:c>
      <x:c r="M126" s="99"/>
    </x:row>
    <x:row r="127">
      <x:c r="A127" s="99"/>
      <x:c r="B127" s="99"/>
      <x:c r="C127" s="99"/>
      <x:c r="D127" s="98"/>
      <x:c r="E127" s="99"/>
      <x:c r="F127" s="99"/>
      <x:c r="G127" s="99"/>
      <x:c r="H127" s="100"/>
      <x:c r="I127" s="100"/>
      <x:c r="J127" s="99"/>
      <x:c r="K127" s="101" t="n">
        <x:f>IF(OR(D127="",J127=0),0,MIN(H127-I127,(H127-I127)/J127*MAX(0,DATEDIF(D127,TODAY(),"m"))))</x:f>
        <x:v>0</x:v>
      </x:c>
      <x:c r="L127" s="101" t="n">
        <x:f>H127-K127</x:f>
        <x:v>0</x:v>
      </x:c>
      <x:c r="M127" s="99"/>
    </x:row>
    <x:row r="128">
      <x:c r="A128" s="99"/>
      <x:c r="B128" s="99"/>
      <x:c r="C128" s="99"/>
      <x:c r="D128" s="98"/>
      <x:c r="E128" s="99"/>
      <x:c r="F128" s="99"/>
      <x:c r="G128" s="99"/>
      <x:c r="H128" s="100"/>
      <x:c r="I128" s="100"/>
      <x:c r="J128" s="99"/>
      <x:c r="K128" s="101" t="n">
        <x:f>IF(OR(D128="",J128=0),0,MIN(H128-I128,(H128-I128)/J128*MAX(0,DATEDIF(D128,TODAY(),"m"))))</x:f>
        <x:v>0</x:v>
      </x:c>
      <x:c r="L128" s="101" t="n">
        <x:f>H128-K128</x:f>
        <x:v>0</x:v>
      </x:c>
      <x:c r="M128" s="99"/>
    </x:row>
    <x:row r="129">
      <x:c r="A129" s="99"/>
      <x:c r="B129" s="99"/>
      <x:c r="C129" s="99"/>
      <x:c r="D129" s="98"/>
      <x:c r="E129" s="99"/>
      <x:c r="F129" s="99"/>
      <x:c r="G129" s="99"/>
      <x:c r="H129" s="100"/>
      <x:c r="I129" s="100"/>
      <x:c r="J129" s="99"/>
      <x:c r="K129" s="101" t="n">
        <x:f>IF(OR(D129="",J129=0),0,MIN(H129-I129,(H129-I129)/J129*MAX(0,DATEDIF(D129,TODAY(),"m"))))</x:f>
        <x:v>0</x:v>
      </x:c>
      <x:c r="L129" s="101" t="n">
        <x:f>H129-K129</x:f>
        <x:v>0</x:v>
      </x:c>
      <x:c r="M129" s="99"/>
    </x:row>
    <x:row r="130">
      <x:c r="A130" s="99"/>
      <x:c r="B130" s="99"/>
      <x:c r="C130" s="99"/>
      <x:c r="D130" s="98"/>
      <x:c r="E130" s="99"/>
      <x:c r="F130" s="99"/>
      <x:c r="G130" s="99"/>
      <x:c r="H130" s="100"/>
      <x:c r="I130" s="100"/>
      <x:c r="J130" s="99"/>
      <x:c r="K130" s="101" t="n">
        <x:f>IF(OR(D130="",J130=0),0,MIN(H130-I130,(H130-I130)/J130*MAX(0,DATEDIF(D130,TODAY(),"m"))))</x:f>
        <x:v>0</x:v>
      </x:c>
      <x:c r="L130" s="101" t="n">
        <x:f>H130-K130</x:f>
        <x:v>0</x:v>
      </x:c>
      <x:c r="M130" s="99"/>
    </x:row>
    <x:row r="131">
      <x:c r="A131" s="99"/>
      <x:c r="B131" s="99"/>
      <x:c r="C131" s="99"/>
      <x:c r="D131" s="98"/>
      <x:c r="E131" s="99"/>
      <x:c r="F131" s="99"/>
      <x:c r="G131" s="99"/>
      <x:c r="H131" s="100"/>
      <x:c r="I131" s="100"/>
      <x:c r="J131" s="99"/>
      <x:c r="K131" s="101" t="n">
        <x:f>IF(OR(D131="",J131=0),0,MIN(H131-I131,(H131-I131)/J131*MAX(0,DATEDIF(D131,TODAY(),"m"))))</x:f>
        <x:v>0</x:v>
      </x:c>
      <x:c r="L131" s="101" t="n">
        <x:f>H131-K131</x:f>
        <x:v>0</x:v>
      </x:c>
      <x:c r="M131" s="99"/>
    </x:row>
    <x:row r="132">
      <x:c r="A132" s="99"/>
      <x:c r="B132" s="99"/>
      <x:c r="C132" s="99"/>
      <x:c r="D132" s="98"/>
      <x:c r="E132" s="99"/>
      <x:c r="F132" s="99"/>
      <x:c r="G132" s="99"/>
      <x:c r="H132" s="100"/>
      <x:c r="I132" s="100"/>
      <x:c r="J132" s="99"/>
      <x:c r="K132" s="101" t="n">
        <x:f>IF(OR(D132="",J132=0),0,MIN(H132-I132,(H132-I132)/J132*MAX(0,DATEDIF(D132,TODAY(),"m"))))</x:f>
        <x:v>0</x:v>
      </x:c>
      <x:c r="L132" s="101" t="n">
        <x:f>H132-K132</x:f>
        <x:v>0</x:v>
      </x:c>
      <x:c r="M132" s="99"/>
    </x:row>
    <x:row r="133">
      <x:c r="A133" s="99"/>
      <x:c r="B133" s="99"/>
      <x:c r="C133" s="99"/>
      <x:c r="D133" s="98"/>
      <x:c r="E133" s="99"/>
      <x:c r="F133" s="99"/>
      <x:c r="G133" s="99"/>
      <x:c r="H133" s="100"/>
      <x:c r="I133" s="100"/>
      <x:c r="J133" s="99"/>
      <x:c r="K133" s="101" t="n">
        <x:f>IF(OR(D133="",J133=0),0,MIN(H133-I133,(H133-I133)/J133*MAX(0,DATEDIF(D133,TODAY(),"m"))))</x:f>
        <x:v>0</x:v>
      </x:c>
      <x:c r="L133" s="101" t="n">
        <x:f>H133-K133</x:f>
        <x:v>0</x:v>
      </x:c>
      <x:c r="M133" s="99"/>
    </x:row>
    <x:row r="134">
      <x:c r="A134" s="99"/>
      <x:c r="B134" s="99"/>
      <x:c r="C134" s="99"/>
      <x:c r="D134" s="98"/>
      <x:c r="E134" s="99"/>
      <x:c r="F134" s="99"/>
      <x:c r="G134" s="99"/>
      <x:c r="H134" s="100"/>
      <x:c r="I134" s="100"/>
      <x:c r="J134" s="99"/>
      <x:c r="K134" s="101" t="n">
        <x:f>IF(OR(D134="",J134=0),0,MIN(H134-I134,(H134-I134)/J134*MAX(0,DATEDIF(D134,TODAY(),"m"))))</x:f>
        <x:v>0</x:v>
      </x:c>
      <x:c r="L134" s="101" t="n">
        <x:f>H134-K134</x:f>
        <x:v>0</x:v>
      </x:c>
      <x:c r="M134" s="99"/>
    </x:row>
    <x:row r="135">
      <x:c r="A135" s="99"/>
      <x:c r="B135" s="99"/>
      <x:c r="C135" s="99"/>
      <x:c r="D135" s="98"/>
      <x:c r="E135" s="99"/>
      <x:c r="F135" s="99"/>
      <x:c r="G135" s="99"/>
      <x:c r="H135" s="100"/>
      <x:c r="I135" s="100"/>
      <x:c r="J135" s="99"/>
      <x:c r="K135" s="101" t="n">
        <x:f>IF(OR(D135="",J135=0),0,MIN(H135-I135,(H135-I135)/J135*MAX(0,DATEDIF(D135,TODAY(),"m"))))</x:f>
        <x:v>0</x:v>
      </x:c>
      <x:c r="L135" s="101" t="n">
        <x:f>H135-K135</x:f>
        <x:v>0</x:v>
      </x:c>
      <x:c r="M135" s="99"/>
    </x:row>
    <x:row r="136">
      <x:c r="A136" s="99"/>
      <x:c r="B136" s="99"/>
      <x:c r="C136" s="99"/>
      <x:c r="D136" s="98"/>
      <x:c r="E136" s="99"/>
      <x:c r="F136" s="99"/>
      <x:c r="G136" s="99"/>
      <x:c r="H136" s="100"/>
      <x:c r="I136" s="100"/>
      <x:c r="J136" s="99"/>
      <x:c r="K136" s="101" t="n">
        <x:f>IF(OR(D136="",J136=0),0,MIN(H136-I136,(H136-I136)/J136*MAX(0,DATEDIF(D136,TODAY(),"m"))))</x:f>
        <x:v>0</x:v>
      </x:c>
      <x:c r="L136" s="101" t="n">
        <x:f>H136-K136</x:f>
        <x:v>0</x:v>
      </x:c>
      <x:c r="M136" s="99"/>
    </x:row>
    <x:row r="137">
      <x:c r="A137" s="99"/>
      <x:c r="B137" s="99"/>
      <x:c r="C137" s="99"/>
      <x:c r="D137" s="98"/>
      <x:c r="E137" s="99"/>
      <x:c r="F137" s="99"/>
      <x:c r="G137" s="99"/>
      <x:c r="H137" s="100"/>
      <x:c r="I137" s="100"/>
      <x:c r="J137" s="99"/>
      <x:c r="K137" s="101" t="n">
        <x:f>IF(OR(D137="",J137=0),0,MIN(H137-I137,(H137-I137)/J137*MAX(0,DATEDIF(D137,TODAY(),"m"))))</x:f>
        <x:v>0</x:v>
      </x:c>
      <x:c r="L137" s="101" t="n">
        <x:f>H137-K137</x:f>
        <x:v>0</x:v>
      </x:c>
      <x:c r="M137" s="99"/>
    </x:row>
    <x:row r="138">
      <x:c r="A138" s="99"/>
      <x:c r="B138" s="99"/>
      <x:c r="C138" s="99"/>
      <x:c r="D138" s="98"/>
      <x:c r="E138" s="99"/>
      <x:c r="F138" s="99"/>
      <x:c r="G138" s="99"/>
      <x:c r="H138" s="100"/>
      <x:c r="I138" s="100"/>
      <x:c r="J138" s="99"/>
      <x:c r="K138" s="101" t="n">
        <x:f>IF(OR(D138="",J138=0),0,MIN(H138-I138,(H138-I138)/J138*MAX(0,DATEDIF(D138,TODAY(),"m"))))</x:f>
        <x:v>0</x:v>
      </x:c>
      <x:c r="L138" s="101" t="n">
        <x:f>H138-K138</x:f>
        <x:v>0</x:v>
      </x:c>
      <x:c r="M138" s="99"/>
    </x:row>
    <x:row r="139">
      <x:c r="A139" s="99"/>
      <x:c r="B139" s="99"/>
      <x:c r="C139" s="99"/>
      <x:c r="D139" s="98"/>
      <x:c r="E139" s="99"/>
      <x:c r="F139" s="99"/>
      <x:c r="G139" s="99"/>
      <x:c r="H139" s="100"/>
      <x:c r="I139" s="100"/>
      <x:c r="J139" s="99"/>
      <x:c r="K139" s="101" t="n">
        <x:f>IF(OR(D139="",J139=0),0,MIN(H139-I139,(H139-I139)/J139*MAX(0,DATEDIF(D139,TODAY(),"m"))))</x:f>
        <x:v>0</x:v>
      </x:c>
      <x:c r="L139" s="101" t="n">
        <x:f>H139-K139</x:f>
        <x:v>0</x:v>
      </x:c>
      <x:c r="M139" s="99"/>
    </x:row>
    <x:row r="140">
      <x:c r="A140" s="99"/>
      <x:c r="B140" s="99"/>
      <x:c r="C140" s="99"/>
      <x:c r="D140" s="98"/>
      <x:c r="E140" s="99"/>
      <x:c r="F140" s="99"/>
      <x:c r="G140" s="99"/>
      <x:c r="H140" s="100"/>
      <x:c r="I140" s="100"/>
      <x:c r="J140" s="99"/>
      <x:c r="K140" s="101" t="n">
        <x:f>IF(OR(D140="",J140=0),0,MIN(H140-I140,(H140-I140)/J140*MAX(0,DATEDIF(D140,TODAY(),"m"))))</x:f>
        <x:v>0</x:v>
      </x:c>
      <x:c r="L140" s="101" t="n">
        <x:f>H140-K140</x:f>
        <x:v>0</x:v>
      </x:c>
      <x:c r="M140" s="99"/>
    </x:row>
    <x:row r="141">
      <x:c r="A141" s="99"/>
      <x:c r="B141" s="99"/>
      <x:c r="C141" s="99"/>
      <x:c r="D141" s="98"/>
      <x:c r="E141" s="99"/>
      <x:c r="F141" s="99"/>
      <x:c r="G141" s="99"/>
      <x:c r="H141" s="100"/>
      <x:c r="I141" s="100"/>
      <x:c r="J141" s="99"/>
      <x:c r="K141" s="101" t="n">
        <x:f>IF(OR(D141="",J141=0),0,MIN(H141-I141,(H141-I141)/J141*MAX(0,DATEDIF(D141,TODAY(),"m"))))</x:f>
        <x:v>0</x:v>
      </x:c>
      <x:c r="L141" s="101" t="n">
        <x:f>H141-K141</x:f>
        <x:v>0</x:v>
      </x:c>
      <x:c r="M141" s="99"/>
    </x:row>
    <x:row r="142">
      <x:c r="A142" s="99"/>
      <x:c r="B142" s="99"/>
      <x:c r="C142" s="99"/>
      <x:c r="D142" s="98"/>
      <x:c r="E142" s="99"/>
      <x:c r="F142" s="99"/>
      <x:c r="G142" s="99"/>
      <x:c r="H142" s="100"/>
      <x:c r="I142" s="100"/>
      <x:c r="J142" s="99"/>
      <x:c r="K142" s="101" t="n">
        <x:f>IF(OR(D142="",J142=0),0,MIN(H142-I142,(H142-I142)/J142*MAX(0,DATEDIF(D142,TODAY(),"m"))))</x:f>
        <x:v>0</x:v>
      </x:c>
      <x:c r="L142" s="101" t="n">
        <x:f>H142-K142</x:f>
        <x:v>0</x:v>
      </x:c>
      <x:c r="M142" s="99"/>
    </x:row>
    <x:row r="143">
      <x:c r="A143" s="99"/>
      <x:c r="B143" s="99"/>
      <x:c r="C143" s="99"/>
      <x:c r="D143" s="98"/>
      <x:c r="E143" s="99"/>
      <x:c r="F143" s="99"/>
      <x:c r="G143" s="99"/>
      <x:c r="H143" s="100"/>
      <x:c r="I143" s="100"/>
      <x:c r="J143" s="99"/>
      <x:c r="K143" s="101" t="n">
        <x:f>IF(OR(D143="",J143=0),0,MIN(H143-I143,(H143-I143)/J143*MAX(0,DATEDIF(D143,TODAY(),"m"))))</x:f>
        <x:v>0</x:v>
      </x:c>
      <x:c r="L143" s="101" t="n">
        <x:f>H143-K143</x:f>
        <x:v>0</x:v>
      </x:c>
      <x:c r="M143" s="99"/>
    </x:row>
    <x:row r="144">
      <x:c r="A144" s="99"/>
      <x:c r="B144" s="99"/>
      <x:c r="C144" s="99"/>
      <x:c r="D144" s="98"/>
      <x:c r="E144" s="99"/>
      <x:c r="F144" s="99"/>
      <x:c r="G144" s="99"/>
      <x:c r="H144" s="100"/>
      <x:c r="I144" s="100"/>
      <x:c r="J144" s="99"/>
      <x:c r="K144" s="101" t="n">
        <x:f>IF(OR(D144="",J144=0),0,MIN(H144-I144,(H144-I144)/J144*MAX(0,DATEDIF(D144,TODAY(),"m"))))</x:f>
        <x:v>0</x:v>
      </x:c>
      <x:c r="L144" s="101" t="n">
        <x:f>H144-K144</x:f>
        <x:v>0</x:v>
      </x:c>
      <x:c r="M144" s="99"/>
    </x:row>
    <x:row r="145">
      <x:c r="A145" s="99"/>
      <x:c r="B145" s="99"/>
      <x:c r="C145" s="99"/>
      <x:c r="D145" s="98"/>
      <x:c r="E145" s="99"/>
      <x:c r="F145" s="99"/>
      <x:c r="G145" s="99"/>
      <x:c r="H145" s="100"/>
      <x:c r="I145" s="100"/>
      <x:c r="J145" s="99"/>
      <x:c r="K145" s="101" t="n">
        <x:f>IF(OR(D145="",J145=0),0,MIN(H145-I145,(H145-I145)/J145*MAX(0,DATEDIF(D145,TODAY(),"m"))))</x:f>
        <x:v>0</x:v>
      </x:c>
      <x:c r="L145" s="101" t="n">
        <x:f>H145-K145</x:f>
        <x:v>0</x:v>
      </x:c>
      <x:c r="M145" s="99"/>
    </x:row>
    <x:row r="146">
      <x:c r="A146" s="99"/>
      <x:c r="B146" s="99"/>
      <x:c r="C146" s="99"/>
      <x:c r="D146" s="98"/>
      <x:c r="E146" s="99"/>
      <x:c r="F146" s="99"/>
      <x:c r="G146" s="99"/>
      <x:c r="H146" s="100"/>
      <x:c r="I146" s="100"/>
      <x:c r="J146" s="99"/>
      <x:c r="K146" s="101" t="n">
        <x:f>IF(OR(D146="",J146=0),0,MIN(H146-I146,(H146-I146)/J146*MAX(0,DATEDIF(D146,TODAY(),"m"))))</x:f>
        <x:v>0</x:v>
      </x:c>
      <x:c r="L146" s="101" t="n">
        <x:f>H146-K146</x:f>
        <x:v>0</x:v>
      </x:c>
      <x:c r="M146" s="99"/>
    </x:row>
    <x:row r="147">
      <x:c r="A147" s="99"/>
      <x:c r="B147" s="99"/>
      <x:c r="C147" s="99"/>
      <x:c r="D147" s="98"/>
      <x:c r="E147" s="99"/>
      <x:c r="F147" s="99"/>
      <x:c r="G147" s="99"/>
      <x:c r="H147" s="100"/>
      <x:c r="I147" s="100"/>
      <x:c r="J147" s="99"/>
      <x:c r="K147" s="101" t="n">
        <x:f>IF(OR(D147="",J147=0),0,MIN(H147-I147,(H147-I147)/J147*MAX(0,DATEDIF(D147,TODAY(),"m"))))</x:f>
        <x:v>0</x:v>
      </x:c>
      <x:c r="L147" s="101" t="n">
        <x:f>H147-K147</x:f>
        <x:v>0</x:v>
      </x:c>
      <x:c r="M147" s="99"/>
    </x:row>
    <x:row r="148">
      <x:c r="A148" s="99"/>
      <x:c r="B148" s="99"/>
      <x:c r="C148" s="99"/>
      <x:c r="D148" s="98"/>
      <x:c r="E148" s="99"/>
      <x:c r="F148" s="99"/>
      <x:c r="G148" s="99"/>
      <x:c r="H148" s="100"/>
      <x:c r="I148" s="100"/>
      <x:c r="J148" s="99"/>
      <x:c r="K148" s="101" t="n">
        <x:f>IF(OR(D148="",J148=0),0,MIN(H148-I148,(H148-I148)/J148*MAX(0,DATEDIF(D148,TODAY(),"m"))))</x:f>
        <x:v>0</x:v>
      </x:c>
      <x:c r="L148" s="101" t="n">
        <x:f>H148-K148</x:f>
        <x:v>0</x:v>
      </x:c>
      <x:c r="M148" s="99"/>
    </x:row>
    <x:row r="149">
      <x:c r="A149" s="99"/>
      <x:c r="B149" s="99"/>
      <x:c r="C149" s="99"/>
      <x:c r="D149" s="98"/>
      <x:c r="E149" s="99"/>
      <x:c r="F149" s="99"/>
      <x:c r="G149" s="99"/>
      <x:c r="H149" s="100"/>
      <x:c r="I149" s="100"/>
      <x:c r="J149" s="99"/>
      <x:c r="K149" s="101" t="n">
        <x:f>IF(OR(D149="",J149=0),0,MIN(H149-I149,(H149-I149)/J149*MAX(0,DATEDIF(D149,TODAY(),"m"))))</x:f>
        <x:v>0</x:v>
      </x:c>
      <x:c r="L149" s="101" t="n">
        <x:f>H149-K149</x:f>
        <x:v>0</x:v>
      </x:c>
      <x:c r="M149" s="99"/>
    </x:row>
    <x:row r="150">
      <x:c r="A150" s="99"/>
      <x:c r="B150" s="99"/>
      <x:c r="C150" s="99"/>
      <x:c r="D150" s="98"/>
      <x:c r="E150" s="99"/>
      <x:c r="F150" s="99"/>
      <x:c r="G150" s="99"/>
      <x:c r="H150" s="100"/>
      <x:c r="I150" s="100"/>
      <x:c r="J150" s="99"/>
      <x:c r="K150" s="101" t="n">
        <x:f>IF(OR(D150="",J150=0),0,MIN(H150-I150,(H150-I150)/J150*MAX(0,DATEDIF(D150,TODAY(),"m"))))</x:f>
        <x:v>0</x:v>
      </x:c>
      <x:c r="L150" s="101" t="n">
        <x:f>H150-K150</x:f>
        <x:v>0</x:v>
      </x:c>
      <x:c r="M150" s="99"/>
    </x:row>
    <x:row r="151">
      <x:c r="A151" s="99"/>
      <x:c r="B151" s="99"/>
      <x:c r="C151" s="99"/>
      <x:c r="D151" s="98"/>
      <x:c r="E151" s="99"/>
      <x:c r="F151" s="99"/>
      <x:c r="G151" s="99"/>
      <x:c r="H151" s="100"/>
      <x:c r="I151" s="100"/>
      <x:c r="J151" s="99"/>
      <x:c r="K151" s="101" t="n">
        <x:f>IF(OR(D151="",J151=0),0,MIN(H151-I151,(H151-I151)/J151*MAX(0,DATEDIF(D151,TODAY(),"m"))))</x:f>
        <x:v>0</x:v>
      </x:c>
      <x:c r="L151" s="101" t="n">
        <x:f>H151-K151</x:f>
        <x:v>0</x:v>
      </x:c>
      <x:c r="M151" s="99"/>
    </x:row>
    <x:row r="152">
      <x:c r="A152" s="99"/>
      <x:c r="B152" s="99"/>
      <x:c r="C152" s="99"/>
      <x:c r="D152" s="98"/>
      <x:c r="E152" s="99"/>
      <x:c r="F152" s="99"/>
      <x:c r="G152" s="99"/>
      <x:c r="H152" s="100"/>
      <x:c r="I152" s="100"/>
      <x:c r="J152" s="99"/>
      <x:c r="K152" s="101" t="n">
        <x:f>IF(OR(D152="",J152=0),0,MIN(H152-I152,(H152-I152)/J152*MAX(0,DATEDIF(D152,TODAY(),"m"))))</x:f>
        <x:v>0</x:v>
      </x:c>
      <x:c r="L152" s="101" t="n">
        <x:f>H152-K152</x:f>
        <x:v>0</x:v>
      </x:c>
      <x:c r="M152" s="99"/>
    </x:row>
    <x:row r="153">
      <x:c r="A153" s="99"/>
      <x:c r="B153" s="99"/>
      <x:c r="C153" s="99"/>
      <x:c r="D153" s="98"/>
      <x:c r="E153" s="99"/>
      <x:c r="F153" s="99"/>
      <x:c r="G153" s="99"/>
      <x:c r="H153" s="100"/>
      <x:c r="I153" s="100"/>
      <x:c r="J153" s="99"/>
      <x:c r="K153" s="101" t="n">
        <x:f>IF(OR(D153="",J153=0),0,MIN(H153-I153,(H153-I153)/J153*MAX(0,DATEDIF(D153,TODAY(),"m"))))</x:f>
        <x:v>0</x:v>
      </x:c>
      <x:c r="L153" s="101" t="n">
        <x:f>H153-K153</x:f>
        <x:v>0</x:v>
      </x:c>
      <x:c r="M153" s="99"/>
    </x:row>
    <x:row r="154">
      <x:c r="A154" s="99"/>
      <x:c r="B154" s="99"/>
      <x:c r="C154" s="99"/>
      <x:c r="D154" s="98"/>
      <x:c r="E154" s="99"/>
      <x:c r="F154" s="99"/>
      <x:c r="G154" s="99"/>
      <x:c r="H154" s="100"/>
      <x:c r="I154" s="100"/>
      <x:c r="J154" s="99"/>
      <x:c r="K154" s="101" t="n">
        <x:f>IF(OR(D154="",J154=0),0,MIN(H154-I154,(H154-I154)/J154*MAX(0,DATEDIF(D154,TODAY(),"m"))))</x:f>
        <x:v>0</x:v>
      </x:c>
      <x:c r="L154" s="101" t="n">
        <x:f>H154-K154</x:f>
        <x:v>0</x:v>
      </x:c>
      <x:c r="M154" s="99"/>
    </x:row>
    <x:row r="155">
      <x:c r="A155" s="99"/>
      <x:c r="B155" s="99"/>
      <x:c r="C155" s="99"/>
      <x:c r="D155" s="98"/>
      <x:c r="E155" s="99"/>
      <x:c r="F155" s="99"/>
      <x:c r="G155" s="99"/>
      <x:c r="H155" s="100"/>
      <x:c r="I155" s="100"/>
      <x:c r="J155" s="99"/>
      <x:c r="K155" s="101" t="n">
        <x:f>IF(OR(D155="",J155=0),0,MIN(H155-I155,(H155-I155)/J155*MAX(0,DATEDIF(D155,TODAY(),"m"))))</x:f>
        <x:v>0</x:v>
      </x:c>
      <x:c r="L155" s="101" t="n">
        <x:f>H155-K155</x:f>
        <x:v>0</x:v>
      </x:c>
      <x:c r="M155" s="99"/>
    </x:row>
    <x:row r="156">
      <x:c r="A156" s="99"/>
      <x:c r="B156" s="99"/>
      <x:c r="C156" s="99"/>
      <x:c r="D156" s="98"/>
      <x:c r="E156" s="99"/>
      <x:c r="F156" s="99"/>
      <x:c r="G156" s="99"/>
      <x:c r="H156" s="100"/>
      <x:c r="I156" s="100"/>
      <x:c r="J156" s="99"/>
      <x:c r="K156" s="101" t="n">
        <x:f>IF(OR(D156="",J156=0),0,MIN(H156-I156,(H156-I156)/J156*MAX(0,DATEDIF(D156,TODAY(),"m"))))</x:f>
        <x:v>0</x:v>
      </x:c>
      <x:c r="L156" s="101" t="n">
        <x:f>H156-K156</x:f>
        <x:v>0</x:v>
      </x:c>
      <x:c r="M156" s="99"/>
    </x:row>
    <x:row r="157">
      <x:c r="A157" s="99"/>
      <x:c r="B157" s="99"/>
      <x:c r="C157" s="99"/>
      <x:c r="D157" s="98"/>
      <x:c r="E157" s="99"/>
      <x:c r="F157" s="99"/>
      <x:c r="G157" s="99"/>
      <x:c r="H157" s="100"/>
      <x:c r="I157" s="100"/>
      <x:c r="J157" s="99"/>
      <x:c r="K157" s="101" t="n">
        <x:f>IF(OR(D157="",J157=0),0,MIN(H157-I157,(H157-I157)/J157*MAX(0,DATEDIF(D157,TODAY(),"m"))))</x:f>
        <x:v>0</x:v>
      </x:c>
      <x:c r="L157" s="101" t="n">
        <x:f>H157-K157</x:f>
        <x:v>0</x:v>
      </x:c>
      <x:c r="M157" s="99"/>
    </x:row>
    <x:row r="158">
      <x:c r="A158" s="99"/>
      <x:c r="B158" s="99"/>
      <x:c r="C158" s="99"/>
      <x:c r="D158" s="98"/>
      <x:c r="E158" s="99"/>
      <x:c r="F158" s="99"/>
      <x:c r="G158" s="99"/>
      <x:c r="H158" s="100"/>
      <x:c r="I158" s="100"/>
      <x:c r="J158" s="99"/>
      <x:c r="K158" s="101" t="n">
        <x:f>IF(OR(D158="",J158=0),0,MIN(H158-I158,(H158-I158)/J158*MAX(0,DATEDIF(D158,TODAY(),"m"))))</x:f>
        <x:v>0</x:v>
      </x:c>
      <x:c r="L158" s="101" t="n">
        <x:f>H158-K158</x:f>
        <x:v>0</x:v>
      </x:c>
      <x:c r="M158" s="99"/>
    </x:row>
    <x:row r="159">
      <x:c r="A159" s="99"/>
      <x:c r="B159" s="99"/>
      <x:c r="C159" s="99"/>
      <x:c r="D159" s="98"/>
      <x:c r="E159" s="99"/>
      <x:c r="F159" s="99"/>
      <x:c r="G159" s="99"/>
      <x:c r="H159" s="100"/>
      <x:c r="I159" s="100"/>
      <x:c r="J159" s="99"/>
      <x:c r="K159" s="101" t="n">
        <x:f>IF(OR(D159="",J159=0),0,MIN(H159-I159,(H159-I159)/J159*MAX(0,DATEDIF(D159,TODAY(),"m"))))</x:f>
        <x:v>0</x:v>
      </x:c>
      <x:c r="L159" s="101" t="n">
        <x:f>H159-K159</x:f>
        <x:v>0</x:v>
      </x:c>
      <x:c r="M159" s="99"/>
    </x:row>
    <x:row r="160">
      <x:c r="A160" s="99"/>
      <x:c r="B160" s="99"/>
      <x:c r="C160" s="99"/>
      <x:c r="D160" s="98"/>
      <x:c r="E160" s="99"/>
      <x:c r="F160" s="99"/>
      <x:c r="G160" s="99"/>
      <x:c r="H160" s="100"/>
      <x:c r="I160" s="100"/>
      <x:c r="J160" s="99"/>
      <x:c r="K160" s="101" t="n">
        <x:f>IF(OR(D160="",J160=0),0,MIN(H160-I160,(H160-I160)/J160*MAX(0,DATEDIF(D160,TODAY(),"m"))))</x:f>
        <x:v>0</x:v>
      </x:c>
      <x:c r="L160" s="101" t="n">
        <x:f>H160-K160</x:f>
        <x:v>0</x:v>
      </x:c>
      <x:c r="M160" s="99"/>
    </x:row>
    <x:row r="161">
      <x:c r="A161" s="99"/>
      <x:c r="B161" s="99"/>
      <x:c r="C161" s="99"/>
      <x:c r="D161" s="98"/>
      <x:c r="E161" s="99"/>
      <x:c r="F161" s="99"/>
      <x:c r="G161" s="99"/>
      <x:c r="H161" s="100"/>
      <x:c r="I161" s="100"/>
      <x:c r="J161" s="99"/>
      <x:c r="K161" s="101" t="n">
        <x:f>IF(OR(D161="",J161=0),0,MIN(H161-I161,(H161-I161)/J161*MAX(0,DATEDIF(D161,TODAY(),"m"))))</x:f>
        <x:v>0</x:v>
      </x:c>
      <x:c r="L161" s="101" t="n">
        <x:f>H161-K161</x:f>
        <x:v>0</x:v>
      </x:c>
      <x:c r="M161" s="99"/>
    </x:row>
    <x:row r="162">
      <x:c r="A162" s="99"/>
      <x:c r="B162" s="99"/>
      <x:c r="C162" s="99"/>
      <x:c r="D162" s="98"/>
      <x:c r="E162" s="99"/>
      <x:c r="F162" s="99"/>
      <x:c r="G162" s="99"/>
      <x:c r="H162" s="100"/>
      <x:c r="I162" s="100"/>
      <x:c r="J162" s="99"/>
      <x:c r="K162" s="101" t="n">
        <x:f>IF(OR(D162="",J162=0),0,MIN(H162-I162,(H162-I162)/J162*MAX(0,DATEDIF(D162,TODAY(),"m"))))</x:f>
        <x:v>0</x:v>
      </x:c>
      <x:c r="L162" s="101" t="n">
        <x:f>H162-K162</x:f>
        <x:v>0</x:v>
      </x:c>
      <x:c r="M162" s="99"/>
    </x:row>
    <x:row r="163">
      <x:c r="A163" s="99"/>
      <x:c r="B163" s="99"/>
      <x:c r="C163" s="99"/>
      <x:c r="D163" s="98"/>
      <x:c r="E163" s="99"/>
      <x:c r="F163" s="99"/>
      <x:c r="G163" s="99"/>
      <x:c r="H163" s="100"/>
      <x:c r="I163" s="100"/>
      <x:c r="J163" s="99"/>
      <x:c r="K163" s="101" t="n">
        <x:f>IF(OR(D163="",J163=0),0,MIN(H163-I163,(H163-I163)/J163*MAX(0,DATEDIF(D163,TODAY(),"m"))))</x:f>
        <x:v>0</x:v>
      </x:c>
      <x:c r="L163" s="101" t="n">
        <x:f>H163-K163</x:f>
        <x:v>0</x:v>
      </x:c>
      <x:c r="M163" s="99"/>
    </x:row>
    <x:row r="164">
      <x:c r="A164" s="99"/>
      <x:c r="B164" s="99"/>
      <x:c r="C164" s="99"/>
      <x:c r="D164" s="98"/>
      <x:c r="E164" s="99"/>
      <x:c r="F164" s="99"/>
      <x:c r="G164" s="99"/>
      <x:c r="H164" s="100"/>
      <x:c r="I164" s="100"/>
      <x:c r="J164" s="99"/>
      <x:c r="K164" s="101" t="n">
        <x:f>IF(OR(D164="",J164=0),0,MIN(H164-I164,(H164-I164)/J164*MAX(0,DATEDIF(D164,TODAY(),"m"))))</x:f>
        <x:v>0</x:v>
      </x:c>
      <x:c r="L164" s="101" t="n">
        <x:f>H164-K164</x:f>
        <x:v>0</x:v>
      </x:c>
      <x:c r="M164" s="99"/>
    </x:row>
    <x:row r="165">
      <x:c r="A165" s="99"/>
      <x:c r="B165" s="99"/>
      <x:c r="C165" s="99"/>
      <x:c r="D165" s="98"/>
      <x:c r="E165" s="99"/>
      <x:c r="F165" s="99"/>
      <x:c r="G165" s="99"/>
      <x:c r="H165" s="100"/>
      <x:c r="I165" s="100"/>
      <x:c r="J165" s="99"/>
      <x:c r="K165" s="101" t="n">
        <x:f>IF(OR(D165="",J165=0),0,MIN(H165-I165,(H165-I165)/J165*MAX(0,DATEDIF(D165,TODAY(),"m"))))</x:f>
        <x:v>0</x:v>
      </x:c>
      <x:c r="L165" s="101" t="n">
        <x:f>H165-K165</x:f>
        <x:v>0</x:v>
      </x:c>
      <x:c r="M165" s="99"/>
    </x:row>
    <x:row r="166">
      <x:c r="A166" s="99"/>
      <x:c r="B166" s="99"/>
      <x:c r="C166" s="99"/>
      <x:c r="D166" s="98"/>
      <x:c r="E166" s="99"/>
      <x:c r="F166" s="99"/>
      <x:c r="G166" s="99"/>
      <x:c r="H166" s="100"/>
      <x:c r="I166" s="100"/>
      <x:c r="J166" s="99"/>
      <x:c r="K166" s="101" t="n">
        <x:f>IF(OR(D166="",J166=0),0,MIN(H166-I166,(H166-I166)/J166*MAX(0,DATEDIF(D166,TODAY(),"m"))))</x:f>
        <x:v>0</x:v>
      </x:c>
      <x:c r="L166" s="101" t="n">
        <x:f>H166-K166</x:f>
        <x:v>0</x:v>
      </x:c>
      <x:c r="M166" s="99"/>
    </x:row>
    <x:row r="167">
      <x:c r="A167" s="99"/>
      <x:c r="B167" s="99"/>
      <x:c r="C167" s="99"/>
      <x:c r="D167" s="98"/>
      <x:c r="E167" s="99"/>
      <x:c r="F167" s="99"/>
      <x:c r="G167" s="99"/>
      <x:c r="H167" s="100"/>
      <x:c r="I167" s="100"/>
      <x:c r="J167" s="99"/>
      <x:c r="K167" s="101" t="n">
        <x:f>IF(OR(D167="",J167=0),0,MIN(H167-I167,(H167-I167)/J167*MAX(0,DATEDIF(D167,TODAY(),"m"))))</x:f>
        <x:v>0</x:v>
      </x:c>
      <x:c r="L167" s="101" t="n">
        <x:f>H167-K167</x:f>
        <x:v>0</x:v>
      </x:c>
      <x:c r="M167" s="99"/>
    </x:row>
    <x:row r="168">
      <x:c r="A168" s="99"/>
      <x:c r="B168" s="99"/>
      <x:c r="C168" s="99"/>
      <x:c r="D168" s="98"/>
      <x:c r="E168" s="99"/>
      <x:c r="F168" s="99"/>
      <x:c r="G168" s="99"/>
      <x:c r="H168" s="100"/>
      <x:c r="I168" s="100"/>
      <x:c r="J168" s="99"/>
      <x:c r="K168" s="101" t="n">
        <x:f>IF(OR(D168="",J168=0),0,MIN(H168-I168,(H168-I168)/J168*MAX(0,DATEDIF(D168,TODAY(),"m"))))</x:f>
        <x:v>0</x:v>
      </x:c>
      <x:c r="L168" s="101" t="n">
        <x:f>H168-K168</x:f>
        <x:v>0</x:v>
      </x:c>
      <x:c r="M168" s="99"/>
    </x:row>
    <x:row r="169">
      <x:c r="A169" s="99"/>
      <x:c r="B169" s="99"/>
      <x:c r="C169" s="99"/>
      <x:c r="D169" s="98"/>
      <x:c r="E169" s="99"/>
      <x:c r="F169" s="99"/>
      <x:c r="G169" s="99"/>
      <x:c r="H169" s="100"/>
      <x:c r="I169" s="100"/>
      <x:c r="J169" s="99"/>
      <x:c r="K169" s="101" t="n">
        <x:f>IF(OR(D169="",J169=0),0,MIN(H169-I169,(H169-I169)/J169*MAX(0,DATEDIF(D169,TODAY(),"m"))))</x:f>
        <x:v>0</x:v>
      </x:c>
      <x:c r="L169" s="101" t="n">
        <x:f>H169-K169</x:f>
        <x:v>0</x:v>
      </x:c>
      <x:c r="M169" s="99"/>
    </x:row>
    <x:row r="170">
      <x:c r="A170" s="99"/>
      <x:c r="B170" s="99"/>
      <x:c r="C170" s="99"/>
      <x:c r="D170" s="98"/>
      <x:c r="E170" s="99"/>
      <x:c r="F170" s="99"/>
      <x:c r="G170" s="99"/>
      <x:c r="H170" s="100"/>
      <x:c r="I170" s="100"/>
      <x:c r="J170" s="99"/>
      <x:c r="K170" s="101" t="n">
        <x:f>IF(OR(D170="",J170=0),0,MIN(H170-I170,(H170-I170)/J170*MAX(0,DATEDIF(D170,TODAY(),"m"))))</x:f>
        <x:v>0</x:v>
      </x:c>
      <x:c r="L170" s="101" t="n">
        <x:f>H170-K170</x:f>
        <x:v>0</x:v>
      </x:c>
      <x:c r="M170" s="99"/>
    </x:row>
    <x:row r="171">
      <x:c r="A171" s="99"/>
      <x:c r="B171" s="99"/>
      <x:c r="C171" s="99"/>
      <x:c r="D171" s="98"/>
      <x:c r="E171" s="99"/>
      <x:c r="F171" s="99"/>
      <x:c r="G171" s="99"/>
      <x:c r="H171" s="100"/>
      <x:c r="I171" s="100"/>
      <x:c r="J171" s="99"/>
      <x:c r="K171" s="101" t="n">
        <x:f>IF(OR(D171="",J171=0),0,MIN(H171-I171,(H171-I171)/J171*MAX(0,DATEDIF(D171,TODAY(),"m"))))</x:f>
        <x:v>0</x:v>
      </x:c>
      <x:c r="L171" s="101" t="n">
        <x:f>H171-K171</x:f>
        <x:v>0</x:v>
      </x:c>
      <x:c r="M171" s="99"/>
    </x:row>
    <x:row r="172">
      <x:c r="A172" s="99"/>
      <x:c r="B172" s="99"/>
      <x:c r="C172" s="99"/>
      <x:c r="D172" s="98"/>
      <x:c r="E172" s="99"/>
      <x:c r="F172" s="99"/>
      <x:c r="G172" s="99"/>
      <x:c r="H172" s="100"/>
      <x:c r="I172" s="100"/>
      <x:c r="J172" s="99"/>
      <x:c r="K172" s="101" t="n">
        <x:f>IF(OR(D172="",J172=0),0,MIN(H172-I172,(H172-I172)/J172*MAX(0,DATEDIF(D172,TODAY(),"m"))))</x:f>
        <x:v>0</x:v>
      </x:c>
      <x:c r="L172" s="101" t="n">
        <x:f>H172-K172</x:f>
        <x:v>0</x:v>
      </x:c>
      <x:c r="M172" s="99"/>
    </x:row>
    <x:row r="173">
      <x:c r="A173" s="99"/>
      <x:c r="B173" s="99"/>
      <x:c r="C173" s="99"/>
      <x:c r="D173" s="98"/>
      <x:c r="E173" s="99"/>
      <x:c r="F173" s="99"/>
      <x:c r="G173" s="99"/>
      <x:c r="H173" s="100"/>
      <x:c r="I173" s="100"/>
      <x:c r="J173" s="99"/>
      <x:c r="K173" s="101" t="n">
        <x:f>IF(OR(D173="",J173=0),0,MIN(H173-I173,(H173-I173)/J173*MAX(0,DATEDIF(D173,TODAY(),"m"))))</x:f>
        <x:v>0</x:v>
      </x:c>
      <x:c r="L173" s="101" t="n">
        <x:f>H173-K173</x:f>
        <x:v>0</x:v>
      </x:c>
      <x:c r="M173" s="99"/>
    </x:row>
    <x:row r="174">
      <x:c r="A174" s="99"/>
      <x:c r="B174" s="99"/>
      <x:c r="C174" s="99"/>
      <x:c r="D174" s="98"/>
      <x:c r="E174" s="99"/>
      <x:c r="F174" s="99"/>
      <x:c r="G174" s="99"/>
      <x:c r="H174" s="100"/>
      <x:c r="I174" s="100"/>
      <x:c r="J174" s="99"/>
      <x:c r="K174" s="101" t="n">
        <x:f>IF(OR(D174="",J174=0),0,MIN(H174-I174,(H174-I174)/J174*MAX(0,DATEDIF(D174,TODAY(),"m"))))</x:f>
        <x:v>0</x:v>
      </x:c>
      <x:c r="L174" s="101" t="n">
        <x:f>H174-K174</x:f>
        <x:v>0</x:v>
      </x:c>
      <x:c r="M174" s="99"/>
    </x:row>
    <x:row r="175">
      <x:c r="A175" s="99"/>
      <x:c r="B175" s="99"/>
      <x:c r="C175" s="99"/>
      <x:c r="D175" s="98"/>
      <x:c r="E175" s="99"/>
      <x:c r="F175" s="99"/>
      <x:c r="G175" s="99"/>
      <x:c r="H175" s="100"/>
      <x:c r="I175" s="100"/>
      <x:c r="J175" s="99"/>
      <x:c r="K175" s="101" t="n">
        <x:f>IF(OR(D175="",J175=0),0,MIN(H175-I175,(H175-I175)/J175*MAX(0,DATEDIF(D175,TODAY(),"m"))))</x:f>
        <x:v>0</x:v>
      </x:c>
      <x:c r="L175" s="101" t="n">
        <x:f>H175-K175</x:f>
        <x:v>0</x:v>
      </x:c>
      <x:c r="M175" s="99"/>
    </x:row>
    <x:row r="176">
      <x:c r="A176" s="99"/>
      <x:c r="B176" s="99"/>
      <x:c r="C176" s="99"/>
      <x:c r="D176" s="98"/>
      <x:c r="E176" s="99"/>
      <x:c r="F176" s="99"/>
      <x:c r="G176" s="99"/>
      <x:c r="H176" s="100"/>
      <x:c r="I176" s="100"/>
      <x:c r="J176" s="99"/>
      <x:c r="K176" s="101" t="n">
        <x:f>IF(OR(D176="",J176=0),0,MIN(H176-I176,(H176-I176)/J176*MAX(0,DATEDIF(D176,TODAY(),"m"))))</x:f>
        <x:v>0</x:v>
      </x:c>
      <x:c r="L176" s="101" t="n">
        <x:f>H176-K176</x:f>
        <x:v>0</x:v>
      </x:c>
      <x:c r="M176" s="99"/>
    </x:row>
    <x:row r="177">
      <x:c r="A177" s="99"/>
      <x:c r="B177" s="99"/>
      <x:c r="C177" s="99"/>
      <x:c r="D177" s="98"/>
      <x:c r="E177" s="99"/>
      <x:c r="F177" s="99"/>
      <x:c r="G177" s="99"/>
      <x:c r="H177" s="100"/>
      <x:c r="I177" s="100"/>
      <x:c r="J177" s="99"/>
      <x:c r="K177" s="101" t="n">
        <x:f>IF(OR(D177="",J177=0),0,MIN(H177-I177,(H177-I177)/J177*MAX(0,DATEDIF(D177,TODAY(),"m"))))</x:f>
        <x:v>0</x:v>
      </x:c>
      <x:c r="L177" s="101" t="n">
        <x:f>H177-K177</x:f>
        <x:v>0</x:v>
      </x:c>
      <x:c r="M177" s="99"/>
    </x:row>
    <x:row r="178">
      <x:c r="A178" s="99"/>
      <x:c r="B178" s="99"/>
      <x:c r="C178" s="99"/>
      <x:c r="D178" s="98"/>
      <x:c r="E178" s="99"/>
      <x:c r="F178" s="99"/>
      <x:c r="G178" s="99"/>
      <x:c r="H178" s="100"/>
      <x:c r="I178" s="100"/>
      <x:c r="J178" s="99"/>
      <x:c r="K178" s="101" t="n">
        <x:f>IF(OR(D178="",J178=0),0,MIN(H178-I178,(H178-I178)/J178*MAX(0,DATEDIF(D178,TODAY(),"m"))))</x:f>
        <x:v>0</x:v>
      </x:c>
      <x:c r="L178" s="101" t="n">
        <x:f>H178-K178</x:f>
        <x:v>0</x:v>
      </x:c>
      <x:c r="M178" s="99"/>
    </x:row>
    <x:row r="179">
      <x:c r="A179" s="99"/>
      <x:c r="B179" s="99"/>
      <x:c r="C179" s="99"/>
      <x:c r="D179" s="98"/>
      <x:c r="E179" s="99"/>
      <x:c r="F179" s="99"/>
      <x:c r="G179" s="99"/>
      <x:c r="H179" s="100"/>
      <x:c r="I179" s="100"/>
      <x:c r="J179" s="99"/>
      <x:c r="K179" s="101" t="n">
        <x:f>IF(OR(D179="",J179=0),0,MIN(H179-I179,(H179-I179)/J179*MAX(0,DATEDIF(D179,TODAY(),"m"))))</x:f>
        <x:v>0</x:v>
      </x:c>
      <x:c r="L179" s="101" t="n">
        <x:f>H179-K179</x:f>
        <x:v>0</x:v>
      </x:c>
      <x:c r="M179" s="99"/>
    </x:row>
    <x:row r="180">
      <x:c r="A180" s="99"/>
      <x:c r="B180" s="99"/>
      <x:c r="C180" s="99"/>
      <x:c r="D180" s="98"/>
      <x:c r="E180" s="99"/>
      <x:c r="F180" s="99"/>
      <x:c r="G180" s="99"/>
      <x:c r="H180" s="100"/>
      <x:c r="I180" s="100"/>
      <x:c r="J180" s="99"/>
      <x:c r="K180" s="101" t="n">
        <x:f>IF(OR(D180="",J180=0),0,MIN(H180-I180,(H180-I180)/J180*MAX(0,DATEDIF(D180,TODAY(),"m"))))</x:f>
        <x:v>0</x:v>
      </x:c>
      <x:c r="L180" s="101" t="n">
        <x:f>H180-K180</x:f>
        <x:v>0</x:v>
      </x:c>
      <x:c r="M180" s="99"/>
    </x:row>
    <x:row r="181">
      <x:c r="A181" s="99"/>
      <x:c r="B181" s="99"/>
      <x:c r="C181" s="99"/>
      <x:c r="D181" s="98"/>
      <x:c r="E181" s="99"/>
      <x:c r="F181" s="99"/>
      <x:c r="G181" s="99"/>
      <x:c r="H181" s="100"/>
      <x:c r="I181" s="100"/>
      <x:c r="J181" s="99"/>
      <x:c r="K181" s="101" t="n">
        <x:f>IF(OR(D181="",J181=0),0,MIN(H181-I181,(H181-I181)/J181*MAX(0,DATEDIF(D181,TODAY(),"m"))))</x:f>
        <x:v>0</x:v>
      </x:c>
      <x:c r="L181" s="101" t="n">
        <x:f>H181-K181</x:f>
        <x:v>0</x:v>
      </x:c>
      <x:c r="M181" s="99"/>
    </x:row>
    <x:row r="182">
      <x:c r="A182" s="99"/>
      <x:c r="B182" s="99"/>
      <x:c r="C182" s="99"/>
      <x:c r="D182" s="98"/>
      <x:c r="E182" s="99"/>
      <x:c r="F182" s="99"/>
      <x:c r="G182" s="99"/>
      <x:c r="H182" s="100"/>
      <x:c r="I182" s="100"/>
      <x:c r="J182" s="99"/>
      <x:c r="K182" s="101" t="n">
        <x:f>IF(OR(D182="",J182=0),0,MIN(H182-I182,(H182-I182)/J182*MAX(0,DATEDIF(D182,TODAY(),"m"))))</x:f>
        <x:v>0</x:v>
      </x:c>
      <x:c r="L182" s="101" t="n">
        <x:f>H182-K182</x:f>
        <x:v>0</x:v>
      </x:c>
      <x:c r="M182" s="99"/>
    </x:row>
    <x:row r="183">
      <x:c r="A183" s="99"/>
      <x:c r="B183" s="99"/>
      <x:c r="C183" s="99"/>
      <x:c r="D183" s="98"/>
      <x:c r="E183" s="99"/>
      <x:c r="F183" s="99"/>
      <x:c r="G183" s="99"/>
      <x:c r="H183" s="100"/>
      <x:c r="I183" s="100"/>
      <x:c r="J183" s="99"/>
      <x:c r="K183" s="101" t="n">
        <x:f>IF(OR(D183="",J183=0),0,MIN(H183-I183,(H183-I183)/J183*MAX(0,DATEDIF(D183,TODAY(),"m"))))</x:f>
        <x:v>0</x:v>
      </x:c>
      <x:c r="L183" s="101" t="n">
        <x:f>H183-K183</x:f>
        <x:v>0</x:v>
      </x:c>
      <x:c r="M183" s="99"/>
    </x:row>
    <x:row r="184">
      <x:c r="A184" s="99"/>
      <x:c r="B184" s="99"/>
      <x:c r="C184" s="99"/>
      <x:c r="D184" s="98"/>
      <x:c r="E184" s="99"/>
      <x:c r="F184" s="99"/>
      <x:c r="G184" s="99"/>
      <x:c r="H184" s="100"/>
      <x:c r="I184" s="100"/>
      <x:c r="J184" s="99"/>
      <x:c r="K184" s="101" t="n">
        <x:f>IF(OR(D184="",J184=0),0,MIN(H184-I184,(H184-I184)/J184*MAX(0,DATEDIF(D184,TODAY(),"m"))))</x:f>
        <x:v>0</x:v>
      </x:c>
      <x:c r="L184" s="101" t="n">
        <x:f>H184-K184</x:f>
        <x:v>0</x:v>
      </x:c>
      <x:c r="M184" s="99"/>
    </x:row>
    <x:row r="185">
      <x:c r="A185" s="99"/>
      <x:c r="B185" s="99"/>
      <x:c r="C185" s="99"/>
      <x:c r="D185" s="98"/>
      <x:c r="E185" s="99"/>
      <x:c r="F185" s="99"/>
      <x:c r="G185" s="99"/>
      <x:c r="H185" s="100"/>
      <x:c r="I185" s="100"/>
      <x:c r="J185" s="99"/>
      <x:c r="K185" s="101" t="n">
        <x:f>IF(OR(D185="",J185=0),0,MIN(H185-I185,(H185-I185)/J185*MAX(0,DATEDIF(D185,TODAY(),"m"))))</x:f>
        <x:v>0</x:v>
      </x:c>
      <x:c r="L185" s="101" t="n">
        <x:f>H185-K185</x:f>
        <x:v>0</x:v>
      </x:c>
      <x:c r="M185" s="99"/>
    </x:row>
    <x:row r="186">
      <x:c r="A186" s="99"/>
      <x:c r="B186" s="99"/>
      <x:c r="C186" s="99"/>
      <x:c r="D186" s="98"/>
      <x:c r="E186" s="99"/>
      <x:c r="F186" s="99"/>
      <x:c r="G186" s="99"/>
      <x:c r="H186" s="100"/>
      <x:c r="I186" s="100"/>
      <x:c r="J186" s="99"/>
      <x:c r="K186" s="101" t="n">
        <x:f>IF(OR(D186="",J186=0),0,MIN(H186-I186,(H186-I186)/J186*MAX(0,DATEDIF(D186,TODAY(),"m"))))</x:f>
        <x:v>0</x:v>
      </x:c>
      <x:c r="L186" s="101" t="n">
        <x:f>H186-K186</x:f>
        <x:v>0</x:v>
      </x:c>
      <x:c r="M186" s="99"/>
    </x:row>
    <x:row r="187">
      <x:c r="A187" s="99"/>
      <x:c r="B187" s="99"/>
      <x:c r="C187" s="99"/>
      <x:c r="D187" s="98"/>
      <x:c r="E187" s="99"/>
      <x:c r="F187" s="99"/>
      <x:c r="G187" s="99"/>
      <x:c r="H187" s="100"/>
      <x:c r="I187" s="100"/>
      <x:c r="J187" s="99"/>
      <x:c r="K187" s="101" t="n">
        <x:f>IF(OR(D187="",J187=0),0,MIN(H187-I187,(H187-I187)/J187*MAX(0,DATEDIF(D187,TODAY(),"m"))))</x:f>
        <x:v>0</x:v>
      </x:c>
      <x:c r="L187" s="101" t="n">
        <x:f>H187-K187</x:f>
        <x:v>0</x:v>
      </x:c>
      <x:c r="M187" s="99"/>
    </x:row>
    <x:row r="188">
      <x:c r="A188" s="99"/>
      <x:c r="B188" s="99"/>
      <x:c r="C188" s="99"/>
      <x:c r="D188" s="98"/>
      <x:c r="E188" s="99"/>
      <x:c r="F188" s="99"/>
      <x:c r="G188" s="99"/>
      <x:c r="H188" s="100"/>
      <x:c r="I188" s="100"/>
      <x:c r="J188" s="99"/>
      <x:c r="K188" s="101" t="n">
        <x:f>IF(OR(D188="",J188=0),0,MIN(H188-I188,(H188-I188)/J188*MAX(0,DATEDIF(D188,TODAY(),"m"))))</x:f>
        <x:v>0</x:v>
      </x:c>
      <x:c r="L188" s="101" t="n">
        <x:f>H188-K188</x:f>
        <x:v>0</x:v>
      </x:c>
      <x:c r="M188" s="99"/>
    </x:row>
    <x:row r="189">
      <x:c r="A189" s="99"/>
      <x:c r="B189" s="99"/>
      <x:c r="C189" s="99"/>
      <x:c r="D189" s="98"/>
      <x:c r="E189" s="99"/>
      <x:c r="F189" s="99"/>
      <x:c r="G189" s="99"/>
      <x:c r="H189" s="100"/>
      <x:c r="I189" s="100"/>
      <x:c r="J189" s="99"/>
      <x:c r="K189" s="101" t="n">
        <x:f>IF(OR(D189="",J189=0),0,MIN(H189-I189,(H189-I189)/J189*MAX(0,DATEDIF(D189,TODAY(),"m"))))</x:f>
        <x:v>0</x:v>
      </x:c>
      <x:c r="L189" s="101" t="n">
        <x:f>H189-K189</x:f>
        <x:v>0</x:v>
      </x:c>
      <x:c r="M189" s="99"/>
    </x:row>
    <x:row r="190">
      <x:c r="A190" s="99"/>
      <x:c r="B190" s="99"/>
      <x:c r="C190" s="99"/>
      <x:c r="D190" s="98"/>
      <x:c r="E190" s="99"/>
      <x:c r="F190" s="99"/>
      <x:c r="G190" s="99"/>
      <x:c r="H190" s="100"/>
      <x:c r="I190" s="100"/>
      <x:c r="J190" s="99"/>
      <x:c r="K190" s="101" t="n">
        <x:f>IF(OR(D190="",J190=0),0,MIN(H190-I190,(H190-I190)/J190*MAX(0,DATEDIF(D190,TODAY(),"m"))))</x:f>
        <x:v>0</x:v>
      </x:c>
      <x:c r="L190" s="101" t="n">
        <x:f>H190-K190</x:f>
        <x:v>0</x:v>
      </x:c>
      <x:c r="M190" s="99"/>
    </x:row>
    <x:row r="191">
      <x:c r="A191" s="99"/>
      <x:c r="B191" s="99"/>
      <x:c r="C191" s="99"/>
      <x:c r="D191" s="98"/>
      <x:c r="E191" s="99"/>
      <x:c r="F191" s="99"/>
      <x:c r="G191" s="99"/>
      <x:c r="H191" s="100"/>
      <x:c r="I191" s="100"/>
      <x:c r="J191" s="99"/>
      <x:c r="K191" s="101" t="n">
        <x:f>IF(OR(D191="",J191=0),0,MIN(H191-I191,(H191-I191)/J191*MAX(0,DATEDIF(D191,TODAY(),"m"))))</x:f>
        <x:v>0</x:v>
      </x:c>
      <x:c r="L191" s="101" t="n">
        <x:f>H191-K191</x:f>
        <x:v>0</x:v>
      </x:c>
      <x:c r="M191" s="99"/>
    </x:row>
    <x:row r="192">
      <x:c r="A192" s="99"/>
      <x:c r="B192" s="99"/>
      <x:c r="C192" s="99"/>
      <x:c r="D192" s="98"/>
      <x:c r="E192" s="99"/>
      <x:c r="F192" s="99"/>
      <x:c r="G192" s="99"/>
      <x:c r="H192" s="100"/>
      <x:c r="I192" s="100"/>
      <x:c r="J192" s="99"/>
      <x:c r="K192" s="101" t="n">
        <x:f>IF(OR(D192="",J192=0),0,MIN(H192-I192,(H192-I192)/J192*MAX(0,DATEDIF(D192,TODAY(),"m"))))</x:f>
        <x:v>0</x:v>
      </x:c>
      <x:c r="L192" s="101" t="n">
        <x:f>H192-K192</x:f>
        <x:v>0</x:v>
      </x:c>
      <x:c r="M192" s="99"/>
    </x:row>
    <x:row r="193">
      <x:c r="A193" s="99"/>
      <x:c r="B193" s="99"/>
      <x:c r="C193" s="99"/>
      <x:c r="D193" s="98"/>
      <x:c r="E193" s="99"/>
      <x:c r="F193" s="99"/>
      <x:c r="G193" s="99"/>
      <x:c r="H193" s="100"/>
      <x:c r="I193" s="100"/>
      <x:c r="J193" s="99"/>
      <x:c r="K193" s="101" t="n">
        <x:f>IF(OR(D193="",J193=0),0,MIN(H193-I193,(H193-I193)/J193*MAX(0,DATEDIF(D193,TODAY(),"m"))))</x:f>
        <x:v>0</x:v>
      </x:c>
      <x:c r="L193" s="101" t="n">
        <x:f>H193-K193</x:f>
        <x:v>0</x:v>
      </x:c>
      <x:c r="M193" s="99"/>
    </x:row>
    <x:row r="194">
      <x:c r="A194" s="99"/>
      <x:c r="B194" s="99"/>
      <x:c r="C194" s="99"/>
      <x:c r="D194" s="98"/>
      <x:c r="E194" s="99"/>
      <x:c r="F194" s="99"/>
      <x:c r="G194" s="99"/>
      <x:c r="H194" s="100"/>
      <x:c r="I194" s="100"/>
      <x:c r="J194" s="99"/>
      <x:c r="K194" s="101" t="n">
        <x:f>IF(OR(D194="",J194=0),0,MIN(H194-I194,(H194-I194)/J194*MAX(0,DATEDIF(D194,TODAY(),"m"))))</x:f>
        <x:v>0</x:v>
      </x:c>
      <x:c r="L194" s="101" t="n">
        <x:f>H194-K194</x:f>
        <x:v>0</x:v>
      </x:c>
      <x:c r="M194" s="99"/>
    </x:row>
    <x:row r="195">
      <x:c r="A195" s="99"/>
      <x:c r="B195" s="99"/>
      <x:c r="C195" s="99"/>
      <x:c r="D195" s="98"/>
      <x:c r="E195" s="99"/>
      <x:c r="F195" s="99"/>
      <x:c r="G195" s="99"/>
      <x:c r="H195" s="100"/>
      <x:c r="I195" s="100"/>
      <x:c r="J195" s="99"/>
      <x:c r="K195" s="101" t="n">
        <x:f>IF(OR(D195="",J195=0),0,MIN(H195-I195,(H195-I195)/J195*MAX(0,DATEDIF(D195,TODAY(),"m"))))</x:f>
        <x:v>0</x:v>
      </x:c>
      <x:c r="L195" s="101" t="n">
        <x:f>H195-K195</x:f>
        <x:v>0</x:v>
      </x:c>
      <x:c r="M195" s="99"/>
    </x:row>
    <x:row r="196">
      <x:c r="A196" s="99"/>
      <x:c r="B196" s="99"/>
      <x:c r="C196" s="99"/>
      <x:c r="D196" s="98"/>
      <x:c r="E196" s="99"/>
      <x:c r="F196" s="99"/>
      <x:c r="G196" s="99"/>
      <x:c r="H196" s="100"/>
      <x:c r="I196" s="100"/>
      <x:c r="J196" s="99"/>
      <x:c r="K196" s="101" t="n">
        <x:f>IF(OR(D196="",J196=0),0,MIN(H196-I196,(H196-I196)/J196*MAX(0,DATEDIF(D196,TODAY(),"m"))))</x:f>
        <x:v>0</x:v>
      </x:c>
      <x:c r="L196" s="101" t="n">
        <x:f>H196-K196</x:f>
        <x:v>0</x:v>
      </x:c>
      <x:c r="M196" s="99"/>
    </x:row>
    <x:row r="197">
      <x:c r="A197" s="99"/>
      <x:c r="B197" s="99"/>
      <x:c r="C197" s="99"/>
      <x:c r="D197" s="98"/>
      <x:c r="E197" s="99"/>
      <x:c r="F197" s="99"/>
      <x:c r="G197" s="99"/>
      <x:c r="H197" s="100"/>
      <x:c r="I197" s="100"/>
      <x:c r="J197" s="99"/>
      <x:c r="K197" s="101" t="n">
        <x:f>IF(OR(D197="",J197=0),0,MIN(H197-I197,(H197-I197)/J197*MAX(0,DATEDIF(D197,TODAY(),"m"))))</x:f>
        <x:v>0</x:v>
      </x:c>
      <x:c r="L197" s="101" t="n">
        <x:f>H197-K197</x:f>
        <x:v>0</x:v>
      </x:c>
      <x:c r="M197" s="99"/>
    </x:row>
    <x:row r="198">
      <x:c r="A198" s="99"/>
      <x:c r="B198" s="99"/>
      <x:c r="C198" s="99"/>
      <x:c r="D198" s="98"/>
      <x:c r="E198" s="99"/>
      <x:c r="F198" s="99"/>
      <x:c r="G198" s="99"/>
      <x:c r="H198" s="100"/>
      <x:c r="I198" s="100"/>
      <x:c r="J198" s="99"/>
      <x:c r="K198" s="101" t="n">
        <x:f>IF(OR(D198="",J198=0),0,MIN(H198-I198,(H198-I198)/J198*MAX(0,DATEDIF(D198,TODAY(),"m"))))</x:f>
        <x:v>0</x:v>
      </x:c>
      <x:c r="L198" s="101" t="n">
        <x:f>H198-K198</x:f>
        <x:v>0</x:v>
      </x:c>
      <x:c r="M198" s="99"/>
    </x:row>
    <x:row r="199">
      <x:c r="A199" s="99"/>
      <x:c r="B199" s="99"/>
      <x:c r="C199" s="99"/>
      <x:c r="D199" s="98"/>
      <x:c r="E199" s="99"/>
      <x:c r="F199" s="99"/>
      <x:c r="G199" s="99"/>
      <x:c r="H199" s="100"/>
      <x:c r="I199" s="100"/>
      <x:c r="J199" s="99"/>
      <x:c r="K199" s="101" t="n">
        <x:f>IF(OR(D199="",J199=0),0,MIN(H199-I199,(H199-I199)/J199*MAX(0,DATEDIF(D199,TODAY(),"m"))))</x:f>
        <x:v>0</x:v>
      </x:c>
      <x:c r="L199" s="101" t="n">
        <x:f>H199-K199</x:f>
        <x:v>0</x:v>
      </x:c>
      <x:c r="M199" s="99"/>
    </x:row>
    <x:row r="200">
      <x:c r="A200" s="99"/>
      <x:c r="B200" s="99"/>
      <x:c r="C200" s="99"/>
      <x:c r="D200" s="98"/>
      <x:c r="E200" s="99"/>
      <x:c r="F200" s="99"/>
      <x:c r="G200" s="99"/>
      <x:c r="H200" s="100"/>
      <x:c r="I200" s="100"/>
      <x:c r="J200" s="99"/>
      <x:c r="K200" s="101" t="n">
        <x:f>IF(OR(D200="",J200=0),0,MIN(H200-I200,(H200-I200)/J200*MAX(0,DATEDIF(D200,TODAY(),"m"))))</x:f>
        <x:v>0</x:v>
      </x:c>
      <x:c r="L200" s="101" t="n">
        <x:f>H200-K200</x:f>
        <x:v>0</x:v>
      </x:c>
      <x:c r="M200" s="99"/>
    </x:row>
    <x:row r="201">
      <x:c r="A201" s="99"/>
      <x:c r="B201" s="99"/>
      <x:c r="C201" s="99"/>
      <x:c r="D201" s="98"/>
      <x:c r="E201" s="99"/>
      <x:c r="F201" s="99"/>
      <x:c r="G201" s="99"/>
      <x:c r="H201" s="100"/>
      <x:c r="I201" s="100"/>
      <x:c r="J201" s="99"/>
      <x:c r="K201" s="101" t="n">
        <x:f>IF(OR(D201="",J201=0),0,MIN(H201-I201,(H201-I201)/J201*MAX(0,DATEDIF(D201,TODAY(),"m"))))</x:f>
        <x:v>0</x:v>
      </x:c>
      <x:c r="L201" s="101" t="n">
        <x:f>H201-K201</x:f>
        <x:v>0</x:v>
      </x:c>
      <x:c r="M201" s="99"/>
    </x:row>
    <x:row r="202">
      <x:c r="A202" s="99"/>
      <x:c r="B202" s="99"/>
      <x:c r="C202" s="99"/>
      <x:c r="D202" s="98"/>
      <x:c r="E202" s="99"/>
      <x:c r="F202" s="99"/>
      <x:c r="G202" s="99"/>
      <x:c r="H202" s="100"/>
      <x:c r="I202" s="100"/>
      <x:c r="J202" s="99"/>
      <x:c r="K202" s="101" t="n">
        <x:f>IF(OR(D202="",J202=0),0,MIN(H202-I202,(H202-I202)/J202*MAX(0,DATEDIF(D202,TODAY(),"m"))))</x:f>
        <x:v>0</x:v>
      </x:c>
      <x:c r="L202" s="101" t="n">
        <x:f>H202-K202</x:f>
        <x:v>0</x:v>
      </x:c>
      <x:c r="M202" s="99"/>
    </x:row>
    <x:row r="203">
      <x:c r="A203" s="99"/>
      <x:c r="B203" s="99"/>
      <x:c r="C203" s="99"/>
      <x:c r="D203" s="98"/>
      <x:c r="E203" s="99"/>
      <x:c r="F203" s="99"/>
      <x:c r="G203" s="99"/>
      <x:c r="H203" s="100"/>
      <x:c r="I203" s="100"/>
      <x:c r="J203" s="99"/>
      <x:c r="K203" s="101" t="n">
        <x:f>IF(OR(D203="",J203=0),0,MIN(H203-I203,(H203-I203)/J203*MAX(0,DATEDIF(D203,TODAY(),"m"))))</x:f>
        <x:v>0</x:v>
      </x:c>
      <x:c r="L203" s="101" t="n">
        <x:f>H203-K203</x:f>
        <x:v>0</x:v>
      </x:c>
      <x:c r="M203" s="99"/>
    </x:row>
    <x:row r="204">
      <x:c r="A204" s="99"/>
      <x:c r="B204" s="99"/>
      <x:c r="C204" s="99"/>
      <x:c r="D204" s="98"/>
      <x:c r="E204" s="99"/>
      <x:c r="F204" s="99"/>
      <x:c r="G204" s="99"/>
      <x:c r="H204" s="100"/>
      <x:c r="I204" s="100"/>
      <x:c r="J204" s="99"/>
      <x:c r="K204" s="101" t="n">
        <x:f>IF(OR(D204="",J204=0),0,MIN(H204-I204,(H204-I204)/J204*MAX(0,DATEDIF(D204,TODAY(),"m"))))</x:f>
        <x:v>0</x:v>
      </x:c>
      <x:c r="L204" s="101" t="n">
        <x:f>H204-K204</x:f>
        <x:v>0</x:v>
      </x:c>
      <x:c r="M204" s="99"/>
    </x:row>
  </x:sheetData>
  <x:mergeCells>
    <x:mergeCell ref="A1:M1"/>
    <x:mergeCell ref="A2:L2"/>
    <x:mergeCell ref="A1:L1"/>
    <x:mergeCell ref="A10:G10"/>
    <x:mergeCell ref="A12:L12"/>
    <x:mergeCell ref="A13:L16"/>
  </x:mergeCell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8" hidden="0" customWidth="1"/>
    <x:col min="2" max="2" width="32" hidden="0" customWidth="1"/>
    <x:col min="3" max="3" width="60" hidden="0" customWidth="1"/>
    <x:col min="4" max="4" width="60" hidden="0" customWidth="1"/>
    <x:col min="5" max="5" width="12" hidden="0" customWidth="1"/>
    <x:col min="6" max="6" width="12" hidden="0" customWidth="1"/>
    <x:col min="7" max="7" width="12" hidden="0" customWidth="1"/>
    <x:col min="8" max="8" width="12" hidden="0" customWidth="1"/>
  </x:cols>
  <x:sheetData>
    <x:row r="1" ht="30" customHeight="1">
      <x:c r="A1" s="78" t="str">
        <x:v>CATATAN ATAS LAPORAN KEUANGAN</x:v>
      </x:c>
      <x:c r="B1" s="78"/>
      <x:c r="C1" s="78"/>
      <x:c r="D1" s="78"/>
      <x:c r="E1" s="78"/>
      <x:c r="F1" s="78"/>
      <x:c r="G1" s="78"/>
      <x:c r="H1" s="78"/>
      <x:c r="I1" s="80"/>
      <x:c r="J1" s="80"/>
      <x:c r="K1" s="80"/>
      <x:c r="L1" s="80"/>
    </x:row>
    <x:row r="2" ht="30" customHeight="1">
      <x:c r="A2" s="79" t="str">
        <x:v>Lengkapi narasi dan angka pendukung sebelum laporan dipublikasikan.</x:v>
      </x:c>
      <x:c r="B2" s="79"/>
      <x:c r="C2" s="79"/>
      <x:c r="D2" s="79"/>
      <x:c r="E2" s="79"/>
      <x:c r="F2" s="79"/>
      <x:c r="G2" s="79"/>
      <x:c r="H2" s="79"/>
      <x:c r="I2" s="79"/>
      <x:c r="J2" s="79"/>
      <x:c r="K2" s="79"/>
      <x:c r="L2" s="79"/>
    </x:row>
    <x:row r="3">
      <x:c r="A3" s="80"/>
      <x:c r="B3" s="80"/>
      <x:c r="C3" s="80"/>
      <x:c r="D3" s="80"/>
      <x:c r="E3" s="80"/>
      <x:c r="F3" s="80"/>
      <x:c r="G3" s="80"/>
      <x:c r="H3" s="80"/>
      <x:c r="I3" s="80"/>
      <x:c r="J3" s="80"/>
      <x:c r="K3" s="80"/>
      <x:c r="L3" s="80"/>
    </x:row>
    <x:row r="4" ht="28" customHeight="1">
      <x:c r="A4" s="83" t="str">
        <x:v>No.</x:v>
      </x:c>
      <x:c r="B4" s="84" t="str">
        <x:v>Topik</x:v>
      </x:c>
      <x:c r="C4" s="84" t="str">
        <x:v>Isi Minimum</x:v>
      </x:c>
      <x:c r="D4" s="85" t="str">
        <x:v>Isi LCA / Referensi Dokumen</x:v>
      </x:c>
      <x:c r="E4" s="80"/>
      <x:c r="F4" s="80"/>
      <x:c r="G4" s="80"/>
      <x:c r="H4" s="80"/>
      <x:c r="I4" s="80"/>
      <x:c r="J4" s="80"/>
      <x:c r="K4" s="80"/>
      <x:c r="L4" s="80"/>
    </x:row>
    <x:row r="5">
      <x:c r="A5" s="102" t="str">
        <x:v>1</x:v>
      </x:c>
      <x:c r="B5" s="102" t="str">
        <x:v>Umum</x:v>
      </x:c>
      <x:c r="C5" s="102" t="str">
        <x:v>Nama, legalitas, alamat, kegiatan, wilayah kerja, periode laporan</x:v>
      </x:c>
      <x:c r="D5" s="104" t="str"/>
      <x:c r="E5" s="80"/>
      <x:c r="F5" s="80"/>
      <x:c r="G5" s="80"/>
      <x:c r="H5" s="80"/>
      <x:c r="I5" s="80"/>
      <x:c r="J5" s="80"/>
      <x:c r="K5" s="80"/>
      <x:c r="L5" s="80"/>
    </x:row>
    <x:row r="6">
      <x:c r="A6" s="102" t="str">
        <x:v>2</x:v>
      </x:c>
      <x:c r="B6" s="102" t="str">
        <x:v>Dasar penyusunan</x:v>
      </x:c>
      <x:c r="C6" s="102" t="str">
        <x:v>Basis akrual, mata uang Rupiah, kelangsungan usaha, ISAK 35</x:v>
      </x:c>
      <x:c r="D6" s="104" t="str"/>
      <x:c r="E6" s="80"/>
      <x:c r="F6" s="80"/>
      <x:c r="G6" s="80"/>
      <x:c r="H6" s="80"/>
      <x:c r="I6" s="80"/>
      <x:c r="J6" s="80"/>
      <x:c r="K6" s="80"/>
      <x:c r="L6" s="80"/>
    </x:row>
    <x:row r="7">
      <x:c r="A7" s="102" t="str">
        <x:v>3</x:v>
      </x:c>
      <x:c r="B7" s="102" t="str">
        <x:v>Kebijakan pendapatan</x:v>
      </x:c>
      <x:c r="C7" s="102" t="str">
        <x:v>Kapan sumbangan diakui dan cara menentukan pembatasan donor</x:v>
      </x:c>
      <x:c r="D7" s="104" t="str"/>
      <x:c r="E7" s="80"/>
      <x:c r="F7" s="80"/>
      <x:c r="G7" s="80"/>
      <x:c r="H7" s="80"/>
      <x:c r="I7" s="80"/>
      <x:c r="J7" s="80"/>
      <x:c r="K7" s="80"/>
      <x:c r="L7" s="80"/>
    </x:row>
    <x:row r="8">
      <x:c r="A8" s="102" t="str">
        <x:v>4</x:v>
      </x:c>
      <x:c r="B8" s="102" t="str">
        <x:v>Kas dan setara kas</x:v>
      </x:c>
      <x:c r="C8" s="102" t="str">
        <x:v>Rincian rekening, pembatasan penggunaan, hasil rekonsiliasi</x:v>
      </x:c>
      <x:c r="D8" s="104" t="str"/>
      <x:c r="E8" s="80"/>
      <x:c r="F8" s="80"/>
      <x:c r="G8" s="80"/>
      <x:c r="H8" s="80"/>
      <x:c r="I8" s="80"/>
      <x:c r="J8" s="80"/>
      <x:c r="K8" s="80"/>
      <x:c r="L8" s="80"/>
    </x:row>
    <x:row r="9">
      <x:c r="A9" s="102" t="str">
        <x:v>5</x:v>
      </x:c>
      <x:c r="B9" s="102" t="str">
        <x:v>Piutang/kasbon</x:v>
      </x:c>
      <x:c r="C9" s="102" t="str">
        <x:v>Rincian umur, pihak, dasar pengakuan, penyisihan jika perlu</x:v>
      </x:c>
      <x:c r="D9" s="104" t="str"/>
      <x:c r="E9" s="80"/>
      <x:c r="F9" s="80"/>
      <x:c r="G9" s="80"/>
      <x:c r="H9" s="80"/>
      <x:c r="I9" s="80"/>
      <x:c r="J9" s="80"/>
      <x:c r="K9" s="80"/>
      <x:c r="L9" s="80"/>
    </x:row>
    <x:row r="10">
      <x:c r="A10" s="102" t="str">
        <x:v>6</x:v>
      </x:c>
      <x:c r="B10" s="102" t="str">
        <x:v>Aset tetap</x:v>
      </x:c>
      <x:c r="C10" s="102" t="str">
        <x:v>Batas kapitalisasi, umur manfaat, metode penyusutan, mutasi</x:v>
      </x:c>
      <x:c r="D10" s="104" t="str"/>
      <x:c r="E10" s="80"/>
      <x:c r="F10" s="80"/>
      <x:c r="G10" s="80"/>
      <x:c r="H10" s="80"/>
      <x:c r="I10" s="80"/>
      <x:c r="J10" s="80"/>
      <x:c r="K10" s="80"/>
      <x:c r="L10" s="80"/>
    </x:row>
    <x:row r="11">
      <x:c r="A11" s="102" t="str">
        <x:v>7</x:v>
      </x:c>
      <x:c r="B11" s="102" t="str">
        <x:v>Liabilitas dan titipan</x:v>
      </x:c>
      <x:c r="C11" s="102" t="str">
        <x:v>Utang, potongan koperasi, pinjaman, jatuh tempo</x:v>
      </x:c>
      <x:c r="D11" s="104" t="str"/>
      <x:c r="E11" s="80"/>
      <x:c r="F11" s="80"/>
      <x:c r="G11" s="80"/>
      <x:c r="H11" s="80"/>
      <x:c r="I11" s="80"/>
      <x:c r="J11" s="80"/>
      <x:c r="K11" s="80"/>
      <x:c r="L11" s="80"/>
    </x:row>
    <x:row r="12">
      <x:c r="A12" s="102" t="str">
        <x:v>8</x:v>
      </x:c>
      <x:c r="B12" s="102" t="str">
        <x:v>Sumbangan dengan pembatasan</x:v>
      </x:c>
      <x:c r="C12" s="102" t="str">
        <x:v>Saldo awal, penerimaan, penggunaan, saldo akhir per program</x:v>
      </x:c>
      <x:c r="D12" s="104" t="str"/>
      <x:c r="E12" s="80"/>
      <x:c r="F12" s="80"/>
      <x:c r="G12" s="80"/>
      <x:c r="H12" s="80"/>
      <x:c r="I12" s="80"/>
      <x:c r="J12" s="80"/>
      <x:c r="K12" s="80"/>
      <x:c r="L12" s="80"/>
    </x:row>
    <x:row r="13">
      <x:c r="A13" s="102" t="str">
        <x:v>9</x:v>
      </x:c>
      <x:c r="B13" s="102" t="str">
        <x:v>Beban program</x:v>
      </x:c>
      <x:c r="C13" s="102" t="str">
        <x:v>Rincian empat program dan dasar alokasi beban bersama</x:v>
      </x:c>
      <x:c r="D13" s="104" t="str"/>
      <x:c r="E13" s="80"/>
      <x:c r="F13" s="80"/>
      <x:c r="G13" s="80"/>
      <x:c r="H13" s="80"/>
      <x:c r="I13" s="80"/>
      <x:c r="J13" s="80"/>
      <x:c r="K13" s="80"/>
      <x:c r="L13" s="80"/>
    </x:row>
    <x:row r="14">
      <x:c r="A14" s="102" t="str">
        <x:v>10</x:v>
      </x:c>
      <x:c r="B14" s="102" t="str">
        <x:v>Beban manajemen/fundraising</x:v>
      </x:c>
      <x:c r="C14" s="102" t="str">
        <x:v>Rincian dan rasio terhadap total beban</x:v>
      </x:c>
      <x:c r="D14" s="104" t="str"/>
      <x:c r="E14" s="80"/>
      <x:c r="F14" s="80"/>
      <x:c r="G14" s="80"/>
      <x:c r="H14" s="80"/>
      <x:c r="I14" s="80"/>
      <x:c r="J14" s="80"/>
      <x:c r="K14" s="80"/>
      <x:c r="L14" s="80"/>
    </x:row>
    <x:row r="15">
      <x:c r="A15" s="102" t="str">
        <x:v>11</x:v>
      </x:c>
      <x:c r="B15" s="102" t="str">
        <x:v>Pihak berelasi</x:v>
      </x:c>
      <x:c r="C15" s="102" t="str">
        <x:v>Transaksi dengan Pembina/CEO/pengurus dan saldo terkait</x:v>
      </x:c>
      <x:c r="D15" s="104" t="str"/>
      <x:c r="E15" s="80"/>
      <x:c r="F15" s="80"/>
      <x:c r="G15" s="80"/>
      <x:c r="H15" s="80"/>
      <x:c r="I15" s="80"/>
      <x:c r="J15" s="80"/>
      <x:c r="K15" s="80"/>
      <x:c r="L15" s="80"/>
    </x:row>
    <x:row r="16">
      <x:c r="A16" s="102" t="str">
        <x:v>12</x:v>
      </x:c>
      <x:c r="B16" s="102" t="str">
        <x:v>Komitmen/kontinjensi</x:v>
      </x:c>
      <x:c r="C16" s="102" t="str">
        <x:v>Kontrak gedung, cicilan, sengketa, jaminan bila ada</x:v>
      </x:c>
      <x:c r="D16" s="104" t="str"/>
      <x:c r="E16" s="80"/>
      <x:c r="F16" s="80"/>
      <x:c r="G16" s="80"/>
      <x:c r="H16" s="80"/>
      <x:c r="I16" s="80"/>
      <x:c r="J16" s="80"/>
      <x:c r="K16" s="80"/>
      <x:c r="L16" s="80"/>
    </x:row>
    <x:row r="17">
      <x:c r="A17" s="102" t="str">
        <x:v>13</x:v>
      </x:c>
      <x:c r="B17" s="102" t="str">
        <x:v>Peristiwa setelah periode</x:v>
      </x:c>
      <x:c r="C17" s="102" t="str">
        <x:v>Kejadian material setelah 31 Desember</x:v>
      </x:c>
      <x:c r="D17" s="104" t="str"/>
      <x:c r="E17" s="80"/>
      <x:c r="F17" s="80"/>
      <x:c r="G17" s="80"/>
      <x:c r="H17" s="80"/>
      <x:c r="I17" s="80"/>
      <x:c r="J17" s="80"/>
      <x:c r="K17" s="80"/>
      <x:c r="L17" s="80"/>
    </x:row>
    <x:row r="18">
      <x:c r="A18" s="102" t="str">
        <x:v>14</x:v>
      </x:c>
      <x:c r="B18" s="102" t="str">
        <x:v>Persetujuan laporan</x:v>
      </x:c>
      <x:c r="C18" s="102" t="str">
        <x:v>Tanggal dan pihak yang mengesahkan laporan</x:v>
      </x:c>
      <x:c r="D18" s="104" t="str"/>
      <x:c r="E18" s="80"/>
      <x:c r="F18" s="80"/>
      <x:c r="G18" s="80"/>
      <x:c r="H18" s="80"/>
      <x:c r="I18" s="80"/>
      <x:c r="J18" s="80"/>
      <x:c r="K18" s="80"/>
      <x:c r="L18" s="80"/>
    </x:row>
  </x:sheetData>
  <x:mergeCells>
    <x:mergeCell ref="A1:H1"/>
    <x:mergeCell ref="A2:L2"/>
  </x:mergeCells>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22" hidden="0" customWidth="1"/>
    <x:col min="2" max="2" width="52" hidden="0" customWidth="1"/>
    <x:col min="3" max="3" width="42" hidden="0" customWidth="1"/>
    <x:col min="4" max="4" width="14" hidden="0" customWidth="1"/>
    <x:col min="5" max="5" width="22" hidden="0" customWidth="1"/>
    <x:col min="6" max="6" width="18" hidden="0" customWidth="1"/>
    <x:col min="7" max="7" width="42" hidden="0" customWidth="1"/>
  </x:cols>
  <x:sheetData>
    <x:row r="1" ht="30" customHeight="1">
      <x:c r="A1" s="78" t="str">
        <x:v>CHECKLIST KESIAPAN AKUNTABILITAS PUBLIK</x:v>
      </x:c>
      <x:c r="B1" s="78"/>
      <x:c r="C1" s="78"/>
      <x:c r="D1" s="78"/>
      <x:c r="E1" s="78"/>
      <x:c r="F1" s="78"/>
      <x:c r="G1" s="78"/>
      <x:c r="H1" s="80"/>
      <x:c r="I1" s="80"/>
      <x:c r="J1" s="80"/>
      <x:c r="K1" s="80"/>
      <x:c r="L1" s="80"/>
    </x:row>
    <x:row r="2" ht="30" customHeight="1">
      <x:c r="A2" s="79" t="str">
        <x:v>Status 'Selesai' harus ditopang bukti, bukan sekadar tanda centang.</x:v>
      </x:c>
      <x:c r="B2" s="79"/>
      <x:c r="C2" s="79"/>
      <x:c r="D2" s="79"/>
      <x:c r="E2" s="79"/>
      <x:c r="F2" s="79"/>
      <x:c r="G2" s="79"/>
      <x:c r="H2" s="79"/>
      <x:c r="I2" s="79"/>
      <x:c r="J2" s="79"/>
      <x:c r="K2" s="79"/>
      <x:c r="L2" s="79"/>
    </x:row>
    <x:row r="3">
      <x:c r="A3" s="80"/>
      <x:c r="B3" s="80"/>
      <x:c r="C3" s="80"/>
      <x:c r="D3" s="80"/>
      <x:c r="E3" s="80"/>
      <x:c r="F3" s="80"/>
      <x:c r="G3" s="80"/>
      <x:c r="H3" s="80"/>
      <x:c r="I3" s="80"/>
      <x:c r="J3" s="80"/>
      <x:c r="K3" s="80"/>
      <x:c r="L3" s="80"/>
    </x:row>
    <x:row r="4" ht="28" customHeight="1">
      <x:c r="A4" s="83" t="str">
        <x:v>Area</x:v>
      </x:c>
      <x:c r="B4" s="84" t="str">
        <x:v>Pengujian</x:v>
      </x:c>
      <x:c r="C4" s="84" t="str">
        <x:v>Bukti Wajib</x:v>
      </x:c>
      <x:c r="D4" s="84" t="str">
        <x:v>Frekuensi</x:v>
      </x:c>
      <x:c r="E4" s="84" t="str">
        <x:v>PIC</x:v>
      </x:c>
      <x:c r="F4" s="84" t="str">
        <x:v>Status</x:v>
      </x:c>
      <x:c r="G4" s="85" t="str">
        <x:v>Catatan/Temuan</x:v>
      </x:c>
      <x:c r="H4" s="80"/>
      <x:c r="I4" s="80"/>
      <x:c r="J4" s="80"/>
      <x:c r="K4" s="80"/>
      <x:c r="L4" s="80"/>
    </x:row>
    <x:row r="5">
      <x:c r="A5" s="102" t="str">
        <x:v>Kas</x:v>
      </x:c>
      <x:c r="B5" s="102" t="str">
        <x:v>Kas fisik sama dengan buku dan dibuat berita acara</x:v>
      </x:c>
      <x:c r="C5" s="102" t="str">
        <x:v>Berita acara kas opname</x:v>
      </x:c>
      <x:c r="D5" s="102" t="str">
        <x:v>Bulanan</x:v>
      </x:c>
      <x:c r="E5" s="104" t="str"/>
      <x:c r="F5" s="104" t="str">
        <x:v>Belum</x:v>
      </x:c>
      <x:c r="G5" s="104" t="str"/>
      <x:c r="H5" s="80"/>
      <x:c r="I5" s="80"/>
      <x:c r="J5" s="80"/>
      <x:c r="K5" s="80"/>
      <x:c r="L5" s="80"/>
    </x:row>
    <x:row r="6">
      <x:c r="A6" s="102" t="str">
        <x:v>Bank</x:v>
      </x:c>
      <x:c r="B6" s="102" t="str">
        <x:v>Saldo buku sama dengan rekening koran</x:v>
      </x:c>
      <x:c r="C6" s="102" t="str">
        <x:v>Rekonsiliasi + rekening koran</x:v>
      </x:c>
      <x:c r="D6" s="102" t="str">
        <x:v>Bulanan</x:v>
      </x:c>
      <x:c r="E6" s="104" t="str"/>
      <x:c r="F6" s="104" t="str">
        <x:v>Belum</x:v>
      </x:c>
      <x:c r="G6" s="104" t="str"/>
      <x:c r="H6" s="80"/>
      <x:c r="I6" s="80"/>
      <x:c r="J6" s="80"/>
      <x:c r="K6" s="80"/>
      <x:c r="L6" s="80"/>
    </x:row>
    <x:row r="7">
      <x:c r="A7" s="102" t="str">
        <x:v>Jurnal</x:v>
      </x:c>
      <x:c r="B7" s="102" t="str">
        <x:v>Setiap nomor bukti seimbang debit dan kredit</x:v>
      </x:c>
      <x:c r="C7" s="102" t="str">
        <x:v>Daftar selisih = nol</x:v>
      </x:c>
      <x:c r="D7" s="102" t="str">
        <x:v>Bulanan</x:v>
      </x:c>
      <x:c r="E7" s="104" t="str"/>
      <x:c r="F7" s="104" t="str">
        <x:v>Belum</x:v>
      </x:c>
      <x:c r="G7" s="104" t="str"/>
      <x:c r="H7" s="80"/>
      <x:c r="I7" s="80"/>
      <x:c r="J7" s="80"/>
      <x:c r="K7" s="80"/>
      <x:c r="L7" s="80"/>
    </x:row>
    <x:row r="8">
      <x:c r="A8" s="102" t="str">
        <x:v>Pendapatan</x:v>
      </x:c>
      <x:c r="B8" s="102" t="str">
        <x:v>Transfer internal tidak dihitung sebagai pendapatan</x:v>
      </x:c>
      <x:c r="C8" s="102" t="str">
        <x:v>Daftar transfer antarrekening</x:v>
      </x:c>
      <x:c r="D8" s="102" t="str">
        <x:v>Bulanan</x:v>
      </x:c>
      <x:c r="E8" s="104" t="str"/>
      <x:c r="F8" s="104" t="str">
        <x:v>Belum</x:v>
      </x:c>
      <x:c r="G8" s="104" t="str"/>
      <x:c r="H8" s="80"/>
      <x:c r="I8" s="80"/>
      <x:c r="J8" s="80"/>
      <x:c r="K8" s="80"/>
      <x:c r="L8" s="80"/>
    </x:row>
    <x:row r="9">
      <x:c r="A9" s="102" t="str">
        <x:v>Dana terikat</x:v>
      </x:c>
      <x:c r="B9" s="102" t="str">
        <x:v>Amanah donatur dipisah dan penggunaan sesuai tujuan</x:v>
      </x:c>
      <x:c r="C9" s="102" t="str">
        <x:v>Form/komunikasi donatur</x:v>
      </x:c>
      <x:c r="D9" s="102" t="str">
        <x:v>Bulanan</x:v>
      </x:c>
      <x:c r="E9" s="104" t="str"/>
      <x:c r="F9" s="104" t="str">
        <x:v>Belum</x:v>
      </x:c>
      <x:c r="G9" s="104" t="str"/>
      <x:c r="H9" s="80"/>
      <x:c r="I9" s="80"/>
      <x:c r="J9" s="80"/>
      <x:c r="K9" s="80"/>
      <x:c r="L9" s="80"/>
    </x:row>
    <x:row r="10">
      <x:c r="A10" s="102" t="str">
        <x:v>Kasbon</x:v>
      </x:c>
      <x:c r="B10" s="102" t="str">
        <x:v>Piutang dipisah dari insentif/beban</x:v>
      </x:c>
      <x:c r="C10" s="102" t="str">
        <x:v>Daftar kasbon + akad</x:v>
      </x:c>
      <x:c r="D10" s="102" t="str">
        <x:v>Bulanan</x:v>
      </x:c>
      <x:c r="E10" s="104" t="str"/>
      <x:c r="F10" s="104" t="str">
        <x:v>Belum</x:v>
      </x:c>
      <x:c r="G10" s="104" t="str"/>
      <x:c r="H10" s="80"/>
      <x:c r="I10" s="80"/>
      <x:c r="J10" s="80"/>
      <x:c r="K10" s="80"/>
      <x:c r="L10" s="80"/>
    </x:row>
    <x:row r="11">
      <x:c r="A11" s="102" t="str">
        <x:v>Koperasi</x:v>
      </x:c>
      <x:c r="B11" s="102" t="str">
        <x:v>Potongan anggota disetor dan saldo kewajiban cocok</x:v>
      </x:c>
      <x:c r="C11" s="102" t="str">
        <x:v>Rekap potongan + bukti setor</x:v>
      </x:c>
      <x:c r="D11" s="102" t="str">
        <x:v>Bulanan</x:v>
      </x:c>
      <x:c r="E11" s="104" t="str"/>
      <x:c r="F11" s="104" t="str">
        <x:v>Belum</x:v>
      </x:c>
      <x:c r="G11" s="104" t="str"/>
      <x:c r="H11" s="80"/>
      <x:c r="I11" s="80"/>
      <x:c r="J11" s="80"/>
      <x:c r="K11" s="80"/>
      <x:c r="L11" s="80"/>
    </x:row>
    <x:row r="12">
      <x:c r="A12" s="102" t="str">
        <x:v>Program</x:v>
      </x:c>
      <x:c r="B12" s="102" t="str">
        <x:v>Beban ditandai ke 4 program atau fungsi pendukung</x:v>
      </x:c>
      <x:c r="C12" s="102" t="str">
        <x:v>Laporan per program</x:v>
      </x:c>
      <x:c r="D12" s="102" t="str">
        <x:v>Bulanan</x:v>
      </x:c>
      <x:c r="E12" s="104" t="str"/>
      <x:c r="F12" s="104" t="str">
        <x:v>Belum</x:v>
      </x:c>
      <x:c r="G12" s="104" t="str"/>
      <x:c r="H12" s="80"/>
      <x:c r="I12" s="80"/>
      <x:c r="J12" s="80"/>
      <x:c r="K12" s="80"/>
      <x:c r="L12" s="80"/>
    </x:row>
    <x:row r="13">
      <x:c r="A13" s="102" t="str">
        <x:v>Beban bersama</x:v>
      </x:c>
      <x:c r="B13" s="102" t="str">
        <x:v>Dasar alokasi tertulis dan konsisten</x:v>
      </x:c>
      <x:c r="C13" s="102" t="str">
        <x:v>Memo kebijakan alokasi</x:v>
      </x:c>
      <x:c r="D13" s="102" t="str">
        <x:v>Tahunan</x:v>
      </x:c>
      <x:c r="E13" s="104" t="str"/>
      <x:c r="F13" s="104" t="str">
        <x:v>Belum</x:v>
      </x:c>
      <x:c r="G13" s="104" t="str"/>
      <x:c r="H13" s="80"/>
      <x:c r="I13" s="80"/>
      <x:c r="J13" s="80"/>
      <x:c r="K13" s="80"/>
      <x:c r="L13" s="80"/>
    </x:row>
    <x:row r="14">
      <x:c r="A14" s="102" t="str">
        <x:v>Aset</x:v>
      </x:c>
      <x:c r="B14" s="102" t="str">
        <x:v>Aset ada, diberi ID, dan sesuai register</x:v>
      </x:c>
      <x:c r="C14" s="102" t="str">
        <x:v>Stock opname aset</x:v>
      </x:c>
      <x:c r="D14" s="102" t="str">
        <x:v>Tahunan</x:v>
      </x:c>
      <x:c r="E14" s="104" t="str"/>
      <x:c r="F14" s="104" t="str">
        <x:v>Belum</x:v>
      </x:c>
      <x:c r="G14" s="104" t="str"/>
      <x:c r="H14" s="80"/>
      <x:c r="I14" s="80"/>
      <x:c r="J14" s="80"/>
      <x:c r="K14" s="80"/>
      <x:c r="L14" s="80"/>
    </x:row>
    <x:row r="15">
      <x:c r="A15" s="102" t="str">
        <x:v>Otorisasi</x:v>
      </x:c>
      <x:c r="B15" s="102" t="str">
        <x:v>Pengeluaran disetujui sesuai batas kewenangan</x:v>
      </x:c>
      <x:c r="C15" s="102" t="str">
        <x:v>Matriks otorisasi</x:v>
      </x:c>
      <x:c r="D15" s="102" t="str">
        <x:v>Berkala</x:v>
      </x:c>
      <x:c r="E15" s="104" t="str"/>
      <x:c r="F15" s="104" t="str">
        <x:v>Belum</x:v>
      </x:c>
      <x:c r="G15" s="104" t="str"/>
      <x:c r="H15" s="80"/>
      <x:c r="I15" s="80"/>
      <x:c r="J15" s="80"/>
      <x:c r="K15" s="80"/>
      <x:c r="L15" s="80"/>
    </x:row>
    <x:row r="16">
      <x:c r="A16" s="102" t="str">
        <x:v>Dokumen</x:v>
      </x:c>
      <x:c r="B16" s="102" t="str">
        <x:v>Bukti transaksi lengkap dan dapat dibuka</x:v>
      </x:c>
      <x:c r="C16" s="102" t="str">
        <x:v>Tautan/arsip bukti</x:v>
      </x:c>
      <x:c r="D16" s="102" t="str">
        <x:v>Bulanan</x:v>
      </x:c>
      <x:c r="E16" s="104" t="str"/>
      <x:c r="F16" s="104" t="str">
        <x:v>Belum</x:v>
      </x:c>
      <x:c r="G16" s="104" t="str"/>
      <x:c r="H16" s="80"/>
      <x:c r="I16" s="80"/>
      <x:c r="J16" s="80"/>
      <x:c r="K16" s="80"/>
      <x:c r="L16" s="80"/>
    </x:row>
    <x:row r="17">
      <x:c r="A17" s="102" t="str">
        <x:v>Pihak berelasi</x:v>
      </x:c>
      <x:c r="B17" s="102" t="str">
        <x:v>Transaksi Pembina/CEO/pengurus diungkapkan</x:v>
      </x:c>
      <x:c r="C17" s="102" t="str">
        <x:v>Daftar pihak berelasi</x:v>
      </x:c>
      <x:c r="D17" s="102" t="str">
        <x:v>Tahunan</x:v>
      </x:c>
      <x:c r="E17" s="104" t="str"/>
      <x:c r="F17" s="104" t="str">
        <x:v>Belum</x:v>
      </x:c>
      <x:c r="G17" s="104" t="str"/>
      <x:c r="H17" s="80"/>
      <x:c r="I17" s="80"/>
      <x:c r="J17" s="80"/>
      <x:c r="K17" s="80"/>
      <x:c r="L17" s="80"/>
    </x:row>
    <x:row r="18">
      <x:c r="A18" s="102" t="str">
        <x:v>Penyajian</x:v>
      </x:c>
      <x:c r="B18" s="102" t="str">
        <x:v>Aktivitas, posisi keuangan, arus kas, dan catatan lengkap</x:v>
      </x:c>
      <x:c r="C18" s="102" t="str">
        <x:v>Paket laporan final</x:v>
      </x:c>
      <x:c r="D18" s="102" t="str">
        <x:v>Tahunan</x:v>
      </x:c>
      <x:c r="E18" s="104" t="str"/>
      <x:c r="F18" s="104" t="str">
        <x:v>Belum</x:v>
      </x:c>
      <x:c r="G18" s="104" t="str"/>
      <x:c r="H18" s="80"/>
      <x:c r="I18" s="80"/>
      <x:c r="J18" s="80"/>
      <x:c r="K18" s="80"/>
      <x:c r="L18" s="80"/>
    </x:row>
    <x:row r="19">
      <x:c r="A19" s="102" t="str">
        <x:v>Review independen</x:v>
      </x:c>
      <x:c r="B19" s="102" t="str">
        <x:v>Laporan ditinjau pihak yang tidak mencatat transaksi</x:v>
      </x:c>
      <x:c r="C19" s="102" t="str">
        <x:v>Kertas kerja review</x:v>
      </x:c>
      <x:c r="D19" s="102" t="str">
        <x:v>Tahunan</x:v>
      </x:c>
      <x:c r="E19" s="104" t="str"/>
      <x:c r="F19" s="104" t="str">
        <x:v>Belum</x:v>
      </x:c>
      <x:c r="G19" s="104" t="str"/>
      <x:c r="H19" s="80"/>
      <x:c r="I19" s="80"/>
      <x:c r="J19" s="80"/>
      <x:c r="K19" s="80"/>
      <x:c r="L19" s="80"/>
    </x:row>
  </x:sheetData>
  <x:mergeCells>
    <x:mergeCell ref="A1:G1"/>
    <x:mergeCell ref="A2:L2"/>
  </x:mergeCells>
  <x:conditionalFormatting sqref="F5:F19">
    <x:cfRule type="containsText" dxfId="2" priority="1" operator="containsText" text="Selesai"/>
  </x:conditionalFormatting>
  <x:dataValidations count="1">
    <x:dataValidation type="list" sqref="F5:F19">
      <x:formula1>"Belum,Proses,Selesai,Tidak Berlaku"</x:formula1>
    </x:dataValidation>
  </x:dataValidations>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28" hidden="0" customWidth="1"/>
    <x:col min="2" max="2" width="40" hidden="0" customWidth="1"/>
    <x:col min="3" max="3" width="16" hidden="0" customWidth="1"/>
    <x:col min="4" max="4" width="22" hidden="0" customWidth="1"/>
    <x:col min="5" max="5" width="19" hidden="0" customWidth="1"/>
    <x:col min="6" max="6" width="16" hidden="0" customWidth="1"/>
    <x:col min="7" max="7" width="55" hidden="0" customWidth="1"/>
    <x:col min="8" max="8" width="48" hidden="0" customWidth="1"/>
  </x:cols>
  <x:sheetData>
    <x:row r="1" ht="30" customHeight="1">
      <x:c r="A1" s="114" t="str">
        <x:v>LAPORAN KEUANGAN ESTIMASI 2025 - LCA</x:v>
      </x:c>
      <x:c r="B1" s="114"/>
      <x:c r="C1" s="114"/>
      <x:c r="D1" s="114"/>
      <x:c r="E1" s="114"/>
      <x:c r="F1" s="114"/>
      <x:c r="G1" s="114"/>
      <x:c r="H1" s="114"/>
    </x:row>
    <x:row r="2" ht="30" customHeight="1">
      <x:c r="A2" s="348" t="str">
        <x:v>Angka yang ditetapkan telah diterapkan ke JURNAL, LAP AKTIVITAS, PER PROGRAM, POSISI KEUANGAN, ARUS KAS, ANGGARAN, dan ASET TETAP. Lihat KONTROL FINAL.</x:v>
      </x:c>
      <x:c r="B2" s="348"/>
      <x:c r="C2" s="348"/>
      <x:c r="D2" s="348"/>
      <x:c r="E2" s="348"/>
      <x:c r="F2" s="348"/>
      <x:c r="G2" s="348"/>
      <x:c r="H2" s="348"/>
    </x:row>
    <x:row r="4" ht="28" customHeight="1">
      <x:c r="A4" s="129" t="str">
        <x:v>RINGKASAN KAS</x:v>
      </x:c>
      <x:c r="B4" s="130" t="str">
        <x:v>Anggaran/Total</x:v>
      </x:c>
      <x:c r="C4" s="130" t="str">
        <x:v>Realisasi Dasar</x:v>
      </x:c>
      <x:c r="D4" s="131" t="str">
        <x:v>Selisih</x:v>
      </x:c>
    </x:row>
    <x:row r="5">
      <x:c r="A5" t="str">
        <x:v>Saldo kas awal</x:v>
      </x:c>
      <x:c r="B5" s="135" t="n">
        <x:v>15000000</x:v>
      </x:c>
      <x:c r="C5" s="58" t="n">
        <x:f>B5</x:f>
        <x:v>15000000</x:v>
      </x:c>
      <x:c r="D5" s="58" t="n">
        <x:f>C5-B5</x:f>
        <x:v>0</x:v>
      </x:c>
    </x:row>
    <x:row r="6">
      <x:c r="A6" t="str">
        <x:v>Pemasukan selama 2025</x:v>
      </x:c>
      <x:c r="B6" s="135" t="n">
        <x:v>2066169300</x:v>
      </x:c>
      <x:c r="C6" s="58" t="n">
        <x:f>B6</x:f>
        <x:v>2066169300</x:v>
      </x:c>
      <x:c r="D6" s="58" t="n">
        <x:f>C6-B6</x:f>
        <x:v>0</x:v>
      </x:c>
    </x:row>
    <x:row r="7">
      <x:c r="A7" s="140" t="str">
        <x:v>Dana tersedia</x:v>
      </x:c>
      <x:c r="B7" s="141" t="n">
        <x:f>SUM(B5:B6)</x:f>
        <x:v>2081169300</x:v>
      </x:c>
      <x:c r="C7" s="141" t="n">
        <x:f>SUM(C5:C6)</x:f>
        <x:v>2081169300</x:v>
      </x:c>
      <x:c r="D7" s="141" t="n">
        <x:f>C7-B7</x:f>
        <x:v>0</x:v>
      </x:c>
    </x:row>
    <x:row r="8">
      <x:c r="A8" t="str">
        <x:v>Pengeluaran selama 2025</x:v>
      </x:c>
      <x:c r="B8" s="135" t="n">
        <x:v>2078789800</x:v>
      </x:c>
      <x:c r="C8" s="58" t="n">
        <x:f>B8</x:f>
        <x:v>2078789800</x:v>
      </x:c>
      <x:c r="D8" s="58" t="n">
        <x:f>C8-B8</x:f>
        <x:v>0</x:v>
      </x:c>
    </x:row>
    <x:row r="9">
      <x:c r="A9" s="146" t="str">
        <x:v>SALDO KAS AKHIR</x:v>
      </x:c>
      <x:c r="B9" s="147" t="n">
        <x:f>B7-B8</x:f>
        <x:v>2379500</x:v>
      </x:c>
      <x:c r="C9" s="147" t="n">
        <x:f>C7-C8</x:f>
        <x:v>2379500</x:v>
      </x:c>
      <x:c r="D9" s="147" t="n">
        <x:f>C9-B9</x:f>
        <x:v>0</x:v>
      </x:c>
    </x:row>
    <x:row r="11">
      <x:c r="A11" s="140" t="str">
        <x:v>ESTIMASI ALOKASI PENGELUARAN</x:v>
      </x:c>
      <x:c r="B11" s="140"/>
      <x:c r="C11" s="140"/>
      <x:c r="D11" s="140"/>
      <x:c r="E11" s="140"/>
      <x:c r="F11" s="140"/>
      <x:c r="G11" s="140"/>
      <x:c r="H11" s="140"/>
    </x:row>
    <x:row r="12" ht="28" customHeight="1">
      <x:c r="A12" s="129" t="str">
        <x:v>Kelompok</x:v>
      </x:c>
      <x:c r="B12" s="130" t="str">
        <x:v>Dasar Alokasi</x:v>
      </x:c>
      <x:c r="C12" s="130" t="str">
        <x:v>Persentase</x:v>
      </x:c>
      <x:c r="D12" s="130" t="str">
        <x:v>Nilai Estimasi</x:v>
      </x:c>
      <x:c r="E12" s="130" t="str">
        <x:v>Jenis</x:v>
      </x:c>
      <x:c r="F12" s="130" t="str">
        <x:v>Status Angka</x:v>
      </x:c>
      <x:c r="G12" s="130" t="str">
        <x:v>Catatan Publik</x:v>
      </x:c>
      <x:c r="H12" s="131" t="str">
        <x:v>Verifikasi yang Diperlukan</x:v>
      </x:c>
    </x:row>
    <x:row r="13">
      <x:c r="A13" s="162" t="str">
        <x:v>Sensus Al-Qur'an</x:v>
      </x:c>
      <x:c r="B13" s="162" t="str">
        <x:v>Estimasi intensitas kegiatan lapangan</x:v>
      </x:c>
      <x:c r="C13" s="174" t="n">
        <x:v>0.1</x:v>
      </x:c>
      <x:c r="D13" s="164" t="n">
        <x:f>$B$8*C13</x:f>
        <x:v>207878980</x:v>
      </x:c>
      <x:c r="E13" s="162" t="str">
        <x:v>Program</x:v>
      </x:c>
      <x:c r="F13" s="162" t="str">
        <x:v>Estimasi</x:v>
      </x:c>
      <x:c r="G13" s="162" t="str">
        <x:v>Pelaksanaan pendataan, sosialisasi, formulir, transportasi, dan konsumsi tim sensus.</x:v>
      </x:c>
      <x:c r="H13" s="162" t="str">
        <x:v>Tandai setiap transaksi sensus/desa.</x:v>
      </x:c>
    </x:row>
    <x:row r="14">
      <x:c r="A14" s="165" t="str">
        <x:v>Wakaf Al-Qur'an</x:v>
      </x:c>
      <x:c r="B14" s="165" t="str">
        <x:v>Estimasi pengadaan dan distribusi</x:v>
      </x:c>
      <x:c r="C14" s="175" t="n">
        <x:v>0.08</x:v>
      </x:c>
      <x:c r="D14" s="167" t="n">
        <x:f>$B$8*C14</x:f>
        <x:v>166303184</x:v>
      </x:c>
      <x:c r="E14" s="165" t="str">
        <x:v>Program</x:v>
      </x:c>
      <x:c r="F14" s="165" t="str">
        <x:v>Estimasi</x:v>
      </x:c>
      <x:c r="G14" s="165" t="str">
        <x:v>Pengadaan mushaf, distribusi, pengiriman, dan kebutuhan layanan wakaf.</x:v>
      </x:c>
      <x:c r="H14" s="165" t="str">
        <x:v>Pisahkan pembelian mushaf dan biaya distribusi.</x:v>
      </x:c>
    </x:row>
    <x:row r="15">
      <x:c r="A15" s="165" t="str">
        <x:v>Pendidikan Baca Al-Qur'an</x:v>
      </x:c>
      <x:c r="B15" s="165" t="str">
        <x:v>Estimasi KBM dan layanan pendidikan</x:v>
      </x:c>
      <x:c r="C15" s="175" t="n">
        <x:v>0.22</x:v>
      </x:c>
      <x:c r="D15" s="167" t="n">
        <x:f>$B$8*C15</x:f>
        <x:v>457333756</x:v>
      </x:c>
      <x:c r="E15" s="165" t="str">
        <x:v>Program</x:v>
      </x:c>
      <x:c r="F15" s="165" t="str">
        <x:v>Estimasi</x:v>
      </x:c>
      <x:c r="G15" s="165" t="str">
        <x:v>KBM gratis, bahan ajar, imtihan, pembinaan, serta dukungan LCA Online.</x:v>
      </x:c>
      <x:c r="H15" s="165" t="str">
        <x:v>Cocokkan dengan data KBM dan insentif pengajar.</x:v>
      </x:c>
    </x:row>
    <x:row r="16">
      <x:c r="A16" s="165" t="str">
        <x:v>Peduli Guru Ngaji</x:v>
      </x:c>
      <x:c r="B16" s="165" t="str">
        <x:v>Kategori terbesar karena insentif dan pelayanan</x:v>
      </x:c>
      <x:c r="C16" s="175" t="n">
        <x:v>0.3</x:v>
      </x:c>
      <x:c r="D16" s="167" t="n">
        <x:f>$B$8*C16</x:f>
        <x:v>623636940</x:v>
      </x:c>
      <x:c r="E16" s="165" t="str">
        <x:v>Program</x:v>
      </x:c>
      <x:c r="F16" s="165" t="str">
        <x:v>Estimasi</x:v>
      </x:c>
      <x:c r="G16" s="165" t="str">
        <x:v>Nilai pelayanan Guru Ngaji yang telah disalurkan, pembinaan, santunan beras, dan rihlah.</x:v>
      </x:c>
      <x:c r="H16" s="165" t="str">
        <x:v>Cocokkan daftar penerima, KBM, dan bukti penyaluran.</x:v>
      </x:c>
    </x:row>
    <x:row r="17">
      <x:c r="A17" s="165" t="str">
        <x:v>Operasional &amp; Pendukung</x:v>
      </x:c>
      <x:c r="B17" s="165" t="str">
        <x:v>Sisa biaya kegiatan dan tata kelola</x:v>
      </x:c>
      <x:c r="C17" s="175" t="n">
        <x:v>0.27</x:v>
      </x:c>
      <x:c r="D17" s="167" t="n">
        <x:f>$B$8*C17</x:f>
        <x:v>561273246</x:v>
      </x:c>
      <x:c r="E17" s="165" t="str">
        <x:v>Pendukung</x:v>
      </x:c>
      <x:c r="F17" s="165" t="str">
        <x:v>Estimasi</x:v>
      </x:c>
      <x:c r="G17" s="165" t="str">
        <x:v>Listrik, pulsa, aplikasi, administrasi, transportasi, konsumsi, perawatan, dan operasional kantor.</x:v>
      </x:c>
      <x:c r="H17" s="165" t="str">
        <x:v>Pisahkan operasional tiap program dan manajemen.</x:v>
      </x:c>
    </x:row>
    <x:row r="18">
      <x:c r="A18" s="168" t="str">
        <x:v>Belanja Inventaris Kantor</x:v>
      </x:c>
      <x:c r="B18" s="168" t="str">
        <x:v>Estimasi aset/peralatan yang manfaatnya lebih dari satu periode</x:v>
      </x:c>
      <x:c r="C18" s="176" t="n">
        <x:v>0.03</x:v>
      </x:c>
      <x:c r="D18" s="170" t="n">
        <x:f>$B$8*C18</x:f>
        <x:v>62363694</x:v>
      </x:c>
      <x:c r="E18" s="168" t="str">
        <x:v>Investasi/Aset</x:v>
      </x:c>
      <x:c r="F18" s="168" t="str">
        <x:v>Estimasi</x:v>
      </x:c>
      <x:c r="G18" s="168" t="str">
        <x:v>Peralatan kantor, perangkat LCA Online, perlengkapan, dan aset lain yang memenuhi batas kapitalisasi.</x:v>
      </x:c>
      <x:c r="H18" s="168" t="str">
        <x:v>Cocokkan faktur, lokasi, PIC, dan register aset.</x:v>
      </x:c>
    </x:row>
    <x:row r="19">
      <x:c r="A19" s="140" t="str">
        <x:v>TOTAL ALOKASI</x:v>
      </x:c>
      <x:c r="B19" s="140" t="str"/>
      <x:c r="C19" s="148" t="n">
        <x:f>SUM(C13:C18)</x:f>
        <x:v>1</x:v>
      </x:c>
      <x:c r="D19" s="141" t="n">
        <x:f>SUM(D13:D18)</x:f>
        <x:v>2078789800</x:v>
      </x:c>
      <x:c r="E19" s="140" t="str"/>
      <x:c r="F19" s="140" t="str"/>
      <x:c r="G19" s="140" t="str"/>
      <x:c r="H19" s="140" t="str"/>
    </x:row>
    <x:row r="21" ht="28" customHeight="1">
      <x:c r="A21" s="129" t="str">
        <x:v>KONTROL</x:v>
      </x:c>
      <x:c r="B21" s="130" t="str">
        <x:v>Nilai Aktual</x:v>
      </x:c>
      <x:c r="C21" s="130" t="str">
        <x:v>Nilai Harus</x:v>
      </x:c>
      <x:c r="D21" s="131" t="str">
        <x:v>Status</x:v>
      </x:c>
    </x:row>
    <x:row r="22">
      <x:c r="A22" t="str">
        <x:v>Total persentase alokasi</x:v>
      </x:c>
      <x:c r="B22" s="70" t="n">
        <x:f>C19</x:f>
        <x:v>1</x:v>
      </x:c>
      <x:c r="C22" s="70" t="n">
        <x:v>1</x:v>
      </x:c>
      <x:c r="D22" s="177" t="str">
        <x:f>IF(ABS(B22-C22)&lt;0.000001,"OK","PERIKSA")</x:f>
        <x:v>OK</x:v>
      </x:c>
    </x:row>
    <x:row r="23">
      <x:c r="A23" t="str">
        <x:v>Total alokasi pengeluaran</x:v>
      </x:c>
      <x:c r="B23" s="58" t="n">
        <x:f>D19</x:f>
        <x:v>2078789800</x:v>
      </x:c>
      <x:c r="C23" s="58" t="n">
        <x:f>B8</x:f>
        <x:v>2078789800</x:v>
      </x:c>
      <x:c r="D23" s="177" t="str">
        <x:f>IF(B23=C23,"OK","PERIKSA")</x:f>
        <x:v>OK</x:v>
      </x:c>
    </x:row>
    <x:row r="24">
      <x:c r="A24" t="str">
        <x:v>Saldo akhir kas</x:v>
      </x:c>
      <x:c r="B24" s="58" t="n">
        <x:f>B9</x:f>
        <x:v>2379500</x:v>
      </x:c>
      <x:c r="C24" s="58" t="n">
        <x:f>B5+B6-B8</x:f>
        <x:v>2379500</x:v>
      </x:c>
      <x:c r="D24" s="177" t="str">
        <x:f>IF(B24=C24,"OK","PERIKSA")</x:f>
        <x:v>OK</x:v>
      </x:c>
    </x:row>
    <x:row r="25">
      <x:c r="A25" t="str">
        <x:v>Status laporan</x:v>
      </x:c>
      <x:c r="B25" t="str">
        <x:v>Estimasi klasifikasi - verifikasi bukti masih diperlukan sebelum menjadi laporan final</x:v>
      </x:c>
      <x:c r="D25" s="180" t="str">
        <x:v>REVIEW</x:v>
      </x:c>
    </x:row>
    <x:row r="27">
      <x:c r="A27" s="140" t="str">
        <x:v>CATATAN KLASIFIKASI PENTING</x:v>
      </x:c>
      <x:c r="B27" s="140"/>
      <x:c r="C27" s="140"/>
      <x:c r="D27" s="140"/>
      <x:c r="E27" s="140"/>
      <x:c r="F27" s="140"/>
      <x:c r="G27" s="140"/>
      <x:c r="H27" s="140"/>
    </x:row>
    <x:row r="28">
      <x:c r="A28" s="183" t="str">
        <x:v>Kasbon</x:v>
      </x:c>
      <x:c r="B28" s="59" t="str">
        <x:v>Direklasifikasi sebagai insentif/honor petugas empat program apabila tidak wajib dikembalikan; jika wajib dikembalikan, tetap sebagai piutang.</x:v>
      </x:c>
    </x:row>
    <x:row r="29">
      <x:c r="A29" s="183" t="str">
        <x:v>Potongan koperasi</x:v>
      </x:c>
      <x:c r="B29" s="59" t="str">
        <x:v>Dana titipan/kewajiban kepada koperasi sampai disetorkan, bukan pendapatan dan bukan beban program.</x:v>
      </x:c>
    </x:row>
    <x:row r="30">
      <x:c r="A30" s="183" t="str">
        <x:v>Dana CEO/Pembina</x:v>
      </x:c>
      <x:c r="B30" s="59" t="str">
        <x:v>Hibah tanpa pembatasan atau dengan pembatasan sesuai surat hibah; bukan modal yang wajib dikembalikan.</x:v>
      </x:c>
    </x:row>
    <x:row r="31">
      <x:c r="A31" s="183" t="str">
        <x:v>Inventaris</x:v>
      </x:c>
      <x:c r="B31" s="59" t="str">
        <x:v>Disajikan sebagai belanja kas dan dicatat sebagai aset jika memenuhi batas kapitalisasi; penyusutan diakui dalam laporan aktivitas.</x:v>
      </x:c>
    </x:row>
    <x:row r="32">
      <x:c r="A32" s="183" t="str">
        <x:v>Publikasi</x:v>
      </x:c>
      <x:c r="B32" s="59" t="str">
        <x:v>Gunakan istilah 'estimasi manajemen' sampai setiap transaksi, bukti, saldo bank, dan kas fisik selesai direkonsiliasi.</x:v>
      </x:c>
    </x:row>
  </x:sheetData>
  <x:mergeCells>
    <x:mergeCell ref="A1:H1"/>
    <x:mergeCell ref="A2:H2"/>
    <x:mergeCell ref="A11:H11"/>
    <x:mergeCell ref="A27:H27"/>
    <x:mergeCell ref="B25:C25"/>
  </x:mergeCells>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34" hidden="0" customWidth="1"/>
    <x:col min="2" max="2" width="30" hidden="0" customWidth="1"/>
    <x:col min="3" max="3" width="67" hidden="0" customWidth="1"/>
    <x:col min="4" max="4" width="36" hidden="0" customWidth="1"/>
    <x:col min="5" max="5" width="16" hidden="0" customWidth="1"/>
    <x:col min="6" max="6" width="22" hidden="0" customWidth="1"/>
    <x:col min="7" max="7" width="36" hidden="0" customWidth="1"/>
    <x:col min="8" max="8" width="48" hidden="0" customWidth="1"/>
    <x:col min="9" max="9" width="23" hidden="0" customWidth="1"/>
    <x:col min="10" max="10" width="20" hidden="0" customWidth="1"/>
  </x:cols>
  <x:sheetData>
    <x:row r="1" ht="30" customHeight="1">
      <x:c r="A1" s="193" t="str">
        <x:v>RINCIAN AKUNTABILITAS PENGELUARAN 2025</x:v>
      </x:c>
      <x:c r="B1" s="193"/>
      <x:c r="C1" s="193"/>
      <x:c r="D1" s="193"/>
      <x:c r="E1" s="193"/>
      <x:c r="F1" s="193"/>
      <x:c r="G1" s="193"/>
      <x:c r="H1" s="193"/>
      <x:c r="I1" s="193"/>
      <x:c r="J1" s="193"/>
    </x:row>
    <x:row r="2" ht="30" customHeight="1">
      <x:c r="A2" s="196" t="str">
        <x:v>Klasifikasi wajar berdasarkan substansi kegiatan LCA. Persentase dapat diperbarui setelah bukti transaksi ditandai satu per satu.</x:v>
      </x:c>
      <x:c r="B2" s="196"/>
      <x:c r="C2" s="196"/>
      <x:c r="D2" s="196"/>
      <x:c r="E2" s="196"/>
      <x:c r="F2" s="196"/>
      <x:c r="G2" s="196"/>
      <x:c r="H2" s="196"/>
      <x:c r="I2" s="196"/>
      <x:c r="J2" s="196"/>
    </x:row>
    <x:row r="4" ht="30" customHeight="1">
      <x:c r="A4" s="208" t="str">
        <x:v>Program/Fungsi</x:v>
      </x:c>
      <x:c r="B4" s="209" t="str">
        <x:v>Tahap/Kegiatan</x:v>
      </x:c>
      <x:c r="C4" s="209" t="str">
        <x:v>Uraian Pertanggungjawaban</x:v>
      </x:c>
      <x:c r="D4" s="209" t="str">
        <x:v>Dasar Alokasi</x:v>
      </x:c>
      <x:c r="E4" s="209" t="str">
        <x:v>% dalam Kelompok</x:v>
      </x:c>
      <x:c r="F4" s="209" t="str">
        <x:v>Nilai Estimasi</x:v>
      </x:c>
      <x:c r="G4" s="209" t="str">
        <x:v>Akun yang Disarankan</x:v>
      </x:c>
      <x:c r="H4" s="209" t="str">
        <x:v>Bukti Minimum</x:v>
      </x:c>
      <x:c r="I4" s="209" t="str">
        <x:v>PIC/Unit</x:v>
      </x:c>
      <x:c r="J4" s="210" t="str">
        <x:v>Status Verifikasi</x:v>
      </x:c>
    </x:row>
    <x:row r="5">
      <x:c r="A5" s="162" t="str">
        <x:v>SENSUS AL-QUR'AN</x:v>
      </x:c>
      <x:c r="B5" s="162" t="str">
        <x:v>Koordinasi awal</x:v>
      </x:c>
      <x:c r="C5" s="162" t="str">
        <x:v>Silaturahmi dan audiensi kepada Kepala Desa/Kelurahan serta Ketua MUI Desa untuk menyampaikan tujuan, ruang lingkup, dan rencana kerja GENCAR.</x:v>
      </x:c>
      <x:c r="D5" s="162" t="str">
        <x:v>Proporsi wajar dari total SENSUS AL-QUR'AN</x:v>
      </x:c>
      <x:c r="E5" s="242" t="n">
        <x:v>0.2</x:v>
      </x:c>
      <x:c r="F5" s="164" t="n">
        <x:f>ROUND('RINGKASAN ESTIMASI'!$D$13*E5,0)</x:f>
        <x:v>41575796</x:v>
      </x:c>
      <x:c r="G5" s="162" t="str">
        <x:v>Beban Sensus - Koordinasi Pemerintah/MUI</x:v>
      </x:c>
      <x:c r="H5" s="164" t="str">
        <x:v>Surat tugas, undangan/notulen, dokumentasi, bukti transport/konsumsi</x:v>
      </x:c>
      <x:c r="I5" s="162" t="str"/>
      <x:c r="J5" s="164" t="str">
        <x:v>Belum Diverifikasi</x:v>
      </x:c>
    </x:row>
    <x:row r="6">
      <x:c r="A6" s="165" t="str">
        <x:v>SENSUS AL-QUR'AN</x:v>
      </x:c>
      <x:c r="B6" s="165" t="str">
        <x:v>Sosialisasi program</x:v>
      </x:c>
      <x:c r="C6" s="165" t="str">
        <x:v>Sosialisasi program pada skala desa dan RW tertentu kepada unsur pemerintah, MUI, DKM, tokoh masyarakat, serta calon petugas.</x:v>
      </x:c>
      <x:c r="D6" s="165" t="str">
        <x:v>Proporsi wajar dari total SENSUS AL-QUR'AN</x:v>
      </x:c>
      <x:c r="E6" s="243" t="n">
        <x:v>0.25</x:v>
      </x:c>
      <x:c r="F6" s="167" t="n">
        <x:f>ROUND('RINGKASAN ESTIMASI'!$D$13*E6,0)</x:f>
        <x:v>51969745</x:v>
      </x:c>
      <x:c r="G6" s="165" t="str">
        <x:v>Beban Sensus - Sosialisasi</x:v>
      </x:c>
      <x:c r="H6" s="167" t="str">
        <x:v>Undangan, daftar hadir, materi, dokumentasi, kuitansi</x:v>
      </x:c>
      <x:c r="I6" s="165" t="str"/>
      <x:c r="J6" s="167" t="str">
        <x:v>Belum Diverifikasi</x:v>
      </x:c>
    </x:row>
    <x:row r="7">
      <x:c r="A7" s="165" t="str">
        <x:v>SENSUS AL-QUR'AN</x:v>
      </x:c>
      <x:c r="B7" s="165" t="str">
        <x:v>Perizinan wilayah</x:v>
      </x:c>
      <x:c r="C7" s="165" t="str">
        <x:v>Pengurusan izin dan koordinasi teknis kepada RW, DKM, serta RT sebelum petugas melakukan pendataan warga.</x:v>
      </x:c>
      <x:c r="D7" s="165" t="str">
        <x:v>Proporsi wajar dari total SENSUS AL-QUR'AN</x:v>
      </x:c>
      <x:c r="E7" s="243" t="n">
        <x:v>0.15</x:v>
      </x:c>
      <x:c r="F7" s="167" t="n">
        <x:f>ROUND('RINGKASAN ESTIMASI'!$D$13*E7,0)</x:f>
        <x:v>31181847</x:v>
      </x:c>
      <x:c r="G7" s="165" t="str">
        <x:v>Beban Sensus - Perizinan/Koordinasi</x:v>
      </x:c>
      <x:c r="H7" s="167" t="str">
        <x:v>Surat izin/persetujuan, daftar wilayah, dokumentasi</x:v>
      </x:c>
      <x:c r="I7" s="165" t="str"/>
      <x:c r="J7" s="167" t="str">
        <x:v>Belum Diverifikasi</x:v>
      </x:c>
    </x:row>
    <x:row r="8">
      <x:c r="A8" s="165" t="str">
        <x:v>SENSUS AL-QUR'AN</x:v>
      </x:c>
      <x:c r="B8" s="165" t="str">
        <x:v>Pelaksanaan lapangan</x:v>
      </x:c>
      <x:c r="C8" s="165" t="str">
        <x:v>Transportasi, BBM, penyeberangan, dan mobilisasi petugas sensus dari dan menuju wilayah kegiatan.</x:v>
      </x:c>
      <x:c r="D8" s="165" t="str">
        <x:v>Proporsi wajar dari total SENSUS AL-QUR'AN</x:v>
      </x:c>
      <x:c r="E8" s="243" t="n">
        <x:v>0.15</x:v>
      </x:c>
      <x:c r="F8" s="167" t="n">
        <x:f>ROUND('RINGKASAN ESTIMASI'!$D$13*E8,0)</x:f>
        <x:v>31181847</x:v>
      </x:c>
      <x:c r="G8" s="165" t="str">
        <x:v>Beban Sensus - Transportasi Lapangan</x:v>
      </x:c>
      <x:c r="H8" s="167" t="str">
        <x:v>Surat tugas, log perjalanan, kuitansi BBM/transport</x:v>
      </x:c>
      <x:c r="I8" s="165" t="str"/>
      <x:c r="J8" s="167" t="str">
        <x:v>Belum Diverifikasi</x:v>
      </x:c>
    </x:row>
    <x:row r="9">
      <x:c r="A9" s="165" t="str">
        <x:v>SENSUS AL-QUR'AN</x:v>
      </x:c>
      <x:c r="B9" s="165" t="str">
        <x:v>Konsumsi dan logistik</x:v>
      </x:c>
      <x:c r="C9" s="165" t="str">
        <x:v>Konsumsi petugas dan pihak setempat, termasuk dukungan dapur kegiatan pada hari pelaksanaan.</x:v>
      </x:c>
      <x:c r="D9" s="165" t="str">
        <x:v>Proporsi wajar dari total SENSUS AL-QUR'AN</x:v>
      </x:c>
      <x:c r="E9" s="243" t="n">
        <x:v>0.15</x:v>
      </x:c>
      <x:c r="F9" s="167" t="n">
        <x:f>ROUND('RINGKASAN ESTIMASI'!$D$13*E9,0)</x:f>
        <x:v>31181847</x:v>
      </x:c>
      <x:c r="G9" s="165" t="str">
        <x:v>Beban Sensus - Konsumsi/Logistik</x:v>
      </x:c>
      <x:c r="H9" s="167" t="str">
        <x:v>Daftar petugas, nota belanja, dokumentasi kegiatan</x:v>
      </x:c>
      <x:c r="I9" s="165" t="str"/>
      <x:c r="J9" s="167" t="str">
        <x:v>Belum Diverifikasi</x:v>
      </x:c>
    </x:row>
    <x:row r="10">
      <x:c r="A10" s="165" t="str">
        <x:v>SENSUS AL-QUR'AN</x:v>
      </x:c>
      <x:c r="B10" s="165" t="str">
        <x:v>Formulir dan dokumentasi</x:v>
      </x:c>
      <x:c r="C10" s="165" t="str">
        <x:v>Pencetakan formulir, fotokopi, ATK, rekap data, dokumentasi, dan distribusi hasil sensus kepada pihak wilayah.</x:v>
      </x:c>
      <x:c r="D10" s="165" t="str">
        <x:v>Proporsi wajar dari total SENSUS AL-QUR'AN</x:v>
      </x:c>
      <x:c r="E10" s="243" t="n">
        <x:v>0.1</x:v>
      </x:c>
      <x:c r="F10" s="167" t="n">
        <x:f>'RINGKASAN ESTIMASI'!$D$13-SUM(F5:F9)</x:f>
        <x:v>20787898</x:v>
      </x:c>
      <x:c r="G10" s="165" t="str">
        <x:v>Beban Sensus - Administrasi/Data</x:v>
      </x:c>
      <x:c r="H10" s="167" t="str">
        <x:v>Formulir, invoice cetak, hasil rekap, bukti serah terima</x:v>
      </x:c>
      <x:c r="I10" s="165" t="str"/>
      <x:c r="J10" s="167" t="str">
        <x:v>Belum Diverifikasi</x:v>
      </x:c>
    </x:row>
    <x:row r="11">
      <x:c r="A11" s="244" t="str">
        <x:v>SUBTOTAL SENSUS AL-QUR'AN</x:v>
      </x:c>
      <x:c r="B11" s="244"/>
      <x:c r="C11" s="244"/>
      <x:c r="D11" s="244"/>
      <x:c r="E11" s="245" t="n">
        <x:f>SUM(E5:E10)</x:f>
        <x:v>1</x:v>
      </x:c>
      <x:c r="F11" s="246" t="n">
        <x:f>SUM(F5:F10)</x:f>
        <x:v>207878980</x:v>
      </x:c>
      <x:c r="G11" s="244" t="str">
        <x:v>Harus sama dengan ringkasan</x:v>
      </x:c>
      <x:c r="H11" s="246" t="n">
        <x:f>'RINGKASAN ESTIMASI'!$D$13</x:f>
        <x:v>207878980</x:v>
      </x:c>
      <x:c r="I11" s="244" t="str">
        <x:v>Selisih</x:v>
      </x:c>
      <x:c r="J11" s="246" t="n">
        <x:f>F11-H11</x:f>
        <x:v>0</x:v>
      </x:c>
    </x:row>
    <x:row r="12">
      <x:c r="A12" s="165"/>
      <x:c r="B12" s="165"/>
      <x:c r="C12" s="165"/>
      <x:c r="D12" s="165"/>
      <x:c r="E12" s="243"/>
      <x:c r="F12" s="167"/>
      <x:c r="G12" s="165"/>
      <x:c r="H12" s="167"/>
      <x:c r="I12" s="165"/>
      <x:c r="J12" s="167"/>
    </x:row>
    <x:row r="13">
      <x:c r="A13" s="165" t="str">
        <x:v>WAKAF AL-QUR'AN</x:v>
      </x:c>
      <x:c r="B13" s="165" t="str">
        <x:v>Koordinasi penerima</x:v>
      </x:c>
      <x:c r="C13" s="165" t="str">
        <x:v>Silaturahmi dan koordinasi kepada Kades, MUI Desa, DKM, RW, dan RT terkait kebutuhan serta kelayakan penerima wakaf.</x:v>
      </x:c>
      <x:c r="D13" s="165" t="str">
        <x:v>Proporsi wajar dari total WAKAF AL-QUR'AN</x:v>
      </x:c>
      <x:c r="E13" s="243" t="n">
        <x:v>0.08</x:v>
      </x:c>
      <x:c r="F13" s="167" t="n">
        <x:f>ROUND('RINGKASAN ESTIMASI'!$D$14*E13,0)</x:f>
        <x:v>13304255</x:v>
      </x:c>
      <x:c r="G13" s="165" t="str">
        <x:v>Beban Wakaf - Koordinasi</x:v>
      </x:c>
      <x:c r="H13" s="167" t="str">
        <x:v>Surat tugas, daftar calon penerima, notulen, dokumentasi</x:v>
      </x:c>
      <x:c r="I13" s="165" t="str"/>
      <x:c r="J13" s="167" t="str">
        <x:v>Belum Diverifikasi</x:v>
      </x:c>
    </x:row>
    <x:row r="14">
      <x:c r="A14" s="165" t="str">
        <x:v>WAKAF AL-QUR'AN</x:v>
      </x:c>
      <x:c r="B14" s="165" t="str">
        <x:v>Verifikasi kebutuhan</x:v>
      </x:c>
      <x:c r="C14" s="165" t="str">
        <x:v>Survei lapangan atas hasil sensus dan permohonan mushaf agar jenis, ukuran, serta jumlah Al-Qur'an sesuai kebutuhan.</x:v>
      </x:c>
      <x:c r="D14" s="165" t="str">
        <x:v>Proporsi wajar dari total WAKAF AL-QUR'AN</x:v>
      </x:c>
      <x:c r="E14" s="243" t="n">
        <x:v>0.07</x:v>
      </x:c>
      <x:c r="F14" s="167" t="n">
        <x:f>ROUND('RINGKASAN ESTIMASI'!$D$14*E14,0)</x:f>
        <x:v>11641223</x:v>
      </x:c>
      <x:c r="G14" s="165" t="str">
        <x:v>Beban Wakaf - Verifikasi</x:v>
      </x:c>
      <x:c r="H14" s="167" t="str">
        <x:v>Form permohonan, hasil survei, daftar penerima</x:v>
      </x:c>
      <x:c r="I14" s="165" t="str"/>
      <x:c r="J14" s="167" t="str">
        <x:v>Belum Diverifikasi</x:v>
      </x:c>
    </x:row>
    <x:row r="15">
      <x:c r="A15" s="165" t="str">
        <x:v>WAKAF AL-QUR'AN</x:v>
      </x:c>
      <x:c r="B15" s="165" t="str">
        <x:v>Pengadaan mushaf</x:v>
      </x:c>
      <x:c r="C15" s="165" t="str">
        <x:v>Pembelian Al-Qur'an, Iqra, Juz Amma, buku penunjang, dan perlengkapan wakaf.</x:v>
      </x:c>
      <x:c r="D15" s="165" t="str">
        <x:v>Proporsi wajar dari total WAKAF AL-QUR'AN</x:v>
      </x:c>
      <x:c r="E15" s="243" t="n">
        <x:v>0.55</x:v>
      </x:c>
      <x:c r="F15" s="167" t="n">
        <x:f>ROUND('RINGKASAN ESTIMASI'!$D$14*E15,0)</x:f>
        <x:v>91466751</x:v>
      </x:c>
      <x:c r="G15" s="165" t="str">
        <x:v>Beban Wakaf - Pengadaan Mushaf</x:v>
      </x:c>
      <x:c r="H15" s="167" t="str">
        <x:v>Invoice pemasok, bukti pembayaran, daftar barang</x:v>
      </x:c>
      <x:c r="I15" s="165" t="str"/>
      <x:c r="J15" s="167" t="str">
        <x:v>Belum Diverifikasi</x:v>
      </x:c>
    </x:row>
    <x:row r="16">
      <x:c r="A16" s="165" t="str">
        <x:v>WAKAF AL-QUR'AN</x:v>
      </x:c>
      <x:c r="B16" s="165" t="str">
        <x:v>Distribusi dan pengiriman</x:v>
      </x:c>
      <x:c r="C16" s="165" t="str">
        <x:v>Biaya pengemasan, transportasi, BBM, kurir, dan pengiriman gratis kepada penerima.</x:v>
      </x:c>
      <x:c r="D16" s="165" t="str">
        <x:v>Proporsi wajar dari total WAKAF AL-QUR'AN</x:v>
      </x:c>
      <x:c r="E16" s="243" t="n">
        <x:v>0.12</x:v>
      </x:c>
      <x:c r="F16" s="167" t="n">
        <x:f>ROUND('RINGKASAN ESTIMASI'!$D$14*E16,0)</x:f>
        <x:v>19956382</x:v>
      </x:c>
      <x:c r="G16" s="165" t="str">
        <x:v>Beban Wakaf - Distribusi</x:v>
      </x:c>
      <x:c r="H16" s="167" t="str">
        <x:v>Surat jalan, tanda terima, kuitansi transport</x:v>
      </x:c>
      <x:c r="I16" s="165" t="str"/>
      <x:c r="J16" s="167" t="str">
        <x:v>Belum Diverifikasi</x:v>
      </x:c>
    </x:row>
    <x:row r="17">
      <x:c r="A17" s="165" t="str">
        <x:v>WAKAF AL-QUR'AN</x:v>
      </x:c>
      <x:c r="B17" s="165" t="str">
        <x:v>Sosialisasi dan dokumentasi</x:v>
      </x:c>
      <x:c r="C17" s="165" t="str">
        <x:v>Penjelasan pemanfaatan wakaf, dokumentasi penyerahan, serta pelaporan kepada donatur dan masyarakat.</x:v>
      </x:c>
      <x:c r="D17" s="165" t="str">
        <x:v>Proporsi wajar dari total WAKAF AL-QUR'AN</x:v>
      </x:c>
      <x:c r="E17" s="243" t="n">
        <x:v>0.08</x:v>
      </x:c>
      <x:c r="F17" s="167" t="n">
        <x:f>ROUND('RINGKASAN ESTIMASI'!$D$14*E17,0)</x:f>
        <x:v>13304255</x:v>
      </x:c>
      <x:c r="G17" s="165" t="str">
        <x:v>Beban Wakaf - Sosialisasi/Pelaporan</x:v>
      </x:c>
      <x:c r="H17" s="167" t="str">
        <x:v>Dokumentasi, berita acara, laporan penyerahan</x:v>
      </x:c>
      <x:c r="I17" s="165" t="str"/>
      <x:c r="J17" s="167" t="str">
        <x:v>Belum Diverifikasi</x:v>
      </x:c>
    </x:row>
    <x:row r="18">
      <x:c r="A18" s="165" t="str">
        <x:v>WAKAF AL-QUR'AN</x:v>
      </x:c>
      <x:c r="B18" s="165" t="str">
        <x:v>Penyimpanan dan logistik</x:v>
      </x:c>
      <x:c r="C18" s="165" t="str">
        <x:v>Penyimpanan sementara, rak, bahan kemasan, dan pengelolaan stok mushaf sebelum disalurkan.</x:v>
      </x:c>
      <x:c r="D18" s="165" t="str">
        <x:v>Proporsi wajar dari total WAKAF AL-QUR'AN</x:v>
      </x:c>
      <x:c r="E18" s="243" t="n">
        <x:v>0.1</x:v>
      </x:c>
      <x:c r="F18" s="167" t="n">
        <x:f>'RINGKASAN ESTIMASI'!$D$14-SUM(F13:F17)</x:f>
        <x:v>16630318</x:v>
      </x:c>
      <x:c r="G18" s="165" t="str">
        <x:v>Beban Wakaf - Logistik</x:v>
      </x:c>
      <x:c r="H18" s="167" t="str">
        <x:v>Kartu stok, nota kemasan, laporan persediaan</x:v>
      </x:c>
      <x:c r="I18" s="165" t="str"/>
      <x:c r="J18" s="167" t="str">
        <x:v>Belum Diverifikasi</x:v>
      </x:c>
    </x:row>
    <x:row r="19">
      <x:c r="A19" s="244" t="str">
        <x:v>SUBTOTAL WAKAF AL-QUR'AN</x:v>
      </x:c>
      <x:c r="B19" s="244"/>
      <x:c r="C19" s="244"/>
      <x:c r="D19" s="244"/>
      <x:c r="E19" s="245" t="n">
        <x:f>SUM(E13:E18)</x:f>
        <x:v>1</x:v>
      </x:c>
      <x:c r="F19" s="246" t="n">
        <x:f>SUM(F13:F18)</x:f>
        <x:v>166303184</x:v>
      </x:c>
      <x:c r="G19" s="244" t="str">
        <x:v>Harus sama dengan ringkasan</x:v>
      </x:c>
      <x:c r="H19" s="246" t="n">
        <x:f>'RINGKASAN ESTIMASI'!$D$14</x:f>
        <x:v>166303184</x:v>
      </x:c>
      <x:c r="I19" s="244" t="str">
        <x:v>Selisih</x:v>
      </x:c>
      <x:c r="J19" s="246" t="n">
        <x:f>F19-H19</x:f>
        <x:v>0</x:v>
      </x:c>
    </x:row>
    <x:row r="20">
      <x:c r="A20" s="165"/>
      <x:c r="B20" s="165"/>
      <x:c r="C20" s="165"/>
      <x:c r="D20" s="165"/>
      <x:c r="E20" s="243"/>
      <x:c r="F20" s="167"/>
      <x:c r="G20" s="165"/>
      <x:c r="H20" s="167"/>
      <x:c r="I20" s="165"/>
      <x:c r="J20" s="167"/>
    </x:row>
    <x:row r="21">
      <x:c r="A21" s="165" t="str">
        <x:v>PENDIDIKAN BACA AL-QUR'AN</x:v>
      </x:c>
      <x:c r="B21" s="165" t="str">
        <x:v>Sosialisasi dan pembukaan</x:v>
      </x:c>
      <x:c r="C21" s="165" t="str">
        <x:v>Sosialisasi pendidikan gratis kepada Kades, MUI Desa, RW, DKM, RT, majelis, dan masyarakat calon peserta.</x:v>
      </x:c>
      <x:c r="D21" s="165" t="str">
        <x:v>Proporsi wajar dari total PENDIDIKAN BACA AL-QUR'AN</x:v>
      </x:c>
      <x:c r="E21" s="243" t="n">
        <x:v>0.08</x:v>
      </x:c>
      <x:c r="F21" s="167" t="n">
        <x:f>ROUND('RINGKASAN ESTIMASI'!$D$15*E21,0)</x:f>
        <x:v>36586700</x:v>
      </x:c>
      <x:c r="G21" s="165" t="str">
        <x:v>Beban Pendidikan - Sosialisasi</x:v>
      </x:c>
      <x:c r="H21" s="167" t="str">
        <x:v>Undangan, daftar hadir, dokumentasi, materi</x:v>
      </x:c>
      <x:c r="I21" s="165" t="str"/>
      <x:c r="J21" s="167" t="str">
        <x:v>Belum Diverifikasi</x:v>
      </x:c>
    </x:row>
    <x:row r="22">
      <x:c r="A22" s="165" t="str">
        <x:v>PENDIDIKAN BACA AL-QUR'AN</x:v>
      </x:c>
      <x:c r="B22" s="165" t="str">
        <x:v>Pelayanan KBM</x:v>
      </x:c>
      <x:c r="C22" s="165" t="str">
        <x:v>Nilai pelayanan Guru Ngaji yang telah disalurkan untuk pelaksanaan KBM sesuai aplikasi dan jadwal.</x:v>
      </x:c>
      <x:c r="D22" s="165" t="str">
        <x:v>Proporsi wajar dari total PENDIDIKAN BACA AL-QUR'AN</x:v>
      </x:c>
      <x:c r="E22" s="243" t="n">
        <x:v>0.44</x:v>
      </x:c>
      <x:c r="F22" s="167" t="n">
        <x:f>ROUND('RINGKASAN ESTIMASI'!$D$15*E22,0)</x:f>
        <x:v>201226853</x:v>
      </x:c>
      <x:c r="G22" s="165" t="str">
        <x:v>Beban Pendidikan - Pelayanan KBM</x:v>
      </x:c>
      <x:c r="H22" s="167" t="str">
        <x:v>Rekap aplikasi, jadwal, daftar pengajar/peserta, bukti penyaluran</x:v>
      </x:c>
      <x:c r="I22" s="165" t="str"/>
      <x:c r="J22" s="167" t="str">
        <x:v>Belum Diverifikasi</x:v>
      </x:c>
    </x:row>
    <x:row r="23">
      <x:c r="A23" s="165" t="str">
        <x:v>PENDIDIKAN BACA AL-QUR'AN</x:v>
      </x:c>
      <x:c r="B23" s="165" t="str">
        <x:v>Bahan ajar</x:v>
      </x:c>
      <x:c r="C23" s="165" t="str">
        <x:v>Iqra, buku panduan, fotokopi, ATK, media pembelajaran, dan perlengkapan kelas.</x:v>
      </x:c>
      <x:c r="D23" s="165" t="str">
        <x:v>Proporsi wajar dari total PENDIDIKAN BACA AL-QUR'AN</x:v>
      </x:c>
      <x:c r="E23" s="243" t="n">
        <x:v>0.1</x:v>
      </x:c>
      <x:c r="F23" s="167" t="n">
        <x:f>ROUND('RINGKASAN ESTIMASI'!$D$15*E23,0)</x:f>
        <x:v>45733376</x:v>
      </x:c>
      <x:c r="G23" s="165" t="str">
        <x:v>Beban Pendidikan - Bahan Ajar</x:v>
      </x:c>
      <x:c r="H23" s="167" t="str">
        <x:v>Invoice, daftar distribusi, bukti penerimaan</x:v>
      </x:c>
      <x:c r="I23" s="165" t="str"/>
      <x:c r="J23" s="167" t="str">
        <x:v>Belum Diverifikasi</x:v>
      </x:c>
    </x:row>
    <x:row r="24">
      <x:c r="A24" s="165" t="str">
        <x:v>PENDIDIKAN BACA AL-QUR'AN</x:v>
      </x:c>
      <x:c r="B24" s="165" t="str">
        <x:v>Aplikasi dan internet program</x:v>
      </x:c>
      <x:c r="C24" s="165" t="str">
        <x:v>Penggunaan LCA Online, layanan data, hosting, pulsa, dan internet yang secara langsung mendukung pendidikan.</x:v>
      </x:c>
      <x:c r="D24" s="165" t="str">
        <x:v>Proporsi wajar dari total PENDIDIKAN BACA AL-QUR'AN</x:v>
      </x:c>
      <x:c r="E24" s="243" t="n">
        <x:v>0.1</x:v>
      </x:c>
      <x:c r="F24" s="167" t="n">
        <x:f>ROUND('RINGKASAN ESTIMASI'!$D$15*E24,0)</x:f>
        <x:v>45733376</x:v>
      </x:c>
      <x:c r="G24" s="165" t="str">
        <x:v>Beban Pendidikan - Teknologi</x:v>
      </x:c>
      <x:c r="H24" s="167" t="str">
        <x:v>Invoice aplikasi/hosting, tagihan data, log penggunaan</x:v>
      </x:c>
      <x:c r="I24" s="165" t="str"/>
      <x:c r="J24" s="167" t="str">
        <x:v>Belum Diverifikasi</x:v>
      </x:c>
    </x:row>
    <x:row r="25">
      <x:c r="A25" s="165" t="str">
        <x:v>PENDIDIKAN BACA AL-QUR'AN</x:v>
      </x:c>
      <x:c r="B25" s="165" t="str">
        <x:v>Imtihan dan sertifikat</x:v>
      </x:c>
      <x:c r="C25" s="165" t="str">
        <x:v>Pelaksanaan imtihan massal maupun individu, penguji, tempat, konsumsi, dokumentasi, dan sertifikat.</x:v>
      </x:c>
      <x:c r="D25" s="165" t="str">
        <x:v>Proporsi wajar dari total PENDIDIKAN BACA AL-QUR'AN</x:v>
      </x:c>
      <x:c r="E25" s="243" t="n">
        <x:v>0.08</x:v>
      </x:c>
      <x:c r="F25" s="167" t="n">
        <x:f>ROUND('RINGKASAN ESTIMASI'!$D$15*E25,0)</x:f>
        <x:v>36586700</x:v>
      </x:c>
      <x:c r="G25" s="165" t="str">
        <x:v>Beban Pendidikan - Imtihan</x:v>
      </x:c>
      <x:c r="H25" s="167" t="str">
        <x:v>Daftar peserta/lulus, berita acara, sertifikat, kuitansi</x:v>
      </x:c>
      <x:c r="I25" s="165" t="str"/>
      <x:c r="J25" s="167" t="str">
        <x:v>Belum Diverifikasi</x:v>
      </x:c>
    </x:row>
    <x:row r="26">
      <x:c r="A26" s="165" t="str">
        <x:v>PENDIDIKAN BACA AL-QUR'AN</x:v>
      </x:c>
      <x:c r="B26" s="165" t="str">
        <x:v>Monitoring lapangan</x:v>
      </x:c>
      <x:c r="C26" s="165" t="str">
        <x:v>Transportasi dan kunjungan pembinaan/monitoring KBM pada desa, RW, DKM, atau majelis.</x:v>
      </x:c>
      <x:c r="D26" s="165" t="str">
        <x:v>Proporsi wajar dari total PENDIDIKAN BACA AL-QUR'AN</x:v>
      </x:c>
      <x:c r="E26" s="243" t="n">
        <x:v>0.08</x:v>
      </x:c>
      <x:c r="F26" s="167" t="n">
        <x:f>ROUND('RINGKASAN ESTIMASI'!$D$15*E26,0)</x:f>
        <x:v>36586700</x:v>
      </x:c>
      <x:c r="G26" s="165" t="str">
        <x:v>Beban Pendidikan - Monitoring</x:v>
      </x:c>
      <x:c r="H26" s="167" t="str">
        <x:v>Surat tugas, laporan kunjungan, log perjalanan</x:v>
      </x:c>
      <x:c r="I26" s="165" t="str"/>
      <x:c r="J26" s="167" t="str">
        <x:v>Belum Diverifikasi</x:v>
      </x:c>
    </x:row>
    <x:row r="27">
      <x:c r="A27" s="165" t="str">
        <x:v>PENDIDIKAN BACA AL-QUR'AN</x:v>
      </x:c>
      <x:c r="B27" s="165" t="str">
        <x:v>Konsumsi kegiatan</x:v>
      </x:c>
      <x:c r="C27" s="165" t="str">
        <x:v>Konsumsi peserta, pengajar, dan panitia pada kegiatan pendidikan tertentu.</x:v>
      </x:c>
      <x:c r="D27" s="165" t="str">
        <x:v>Proporsi wajar dari total PENDIDIKAN BACA AL-QUR'AN</x:v>
      </x:c>
      <x:c r="E27" s="243" t="n">
        <x:v>0.05</x:v>
      </x:c>
      <x:c r="F27" s="167" t="n">
        <x:f>ROUND('RINGKASAN ESTIMASI'!$D$15*E27,0)</x:f>
        <x:v>22866688</x:v>
      </x:c>
      <x:c r="G27" s="165" t="str">
        <x:v>Beban Pendidikan - Konsumsi</x:v>
      </x:c>
      <x:c r="H27" s="167" t="str">
        <x:v>Daftar kegiatan/peserta, nota konsumsi</x:v>
      </x:c>
      <x:c r="I27" s="165" t="str"/>
      <x:c r="J27" s="167" t="str">
        <x:v>Belum Diverifikasi</x:v>
      </x:c>
    </x:row>
    <x:row r="28">
      <x:c r="A28" s="165" t="str">
        <x:v>PENDIDIKAN BACA AL-QUR'AN</x:v>
      </x:c>
      <x:c r="B28" s="165" t="str">
        <x:v>Administrasi dan dokumentasi</x:v>
      </x:c>
      <x:c r="C28" s="165" t="str">
        <x:v>Pengelolaan data peserta, komunikasi, pelaporan, foto/video, dan distribusi informasi pendidikan.</x:v>
      </x:c>
      <x:c r="D28" s="165" t="str">
        <x:v>Proporsi wajar dari total PENDIDIKAN BACA AL-QUR'AN</x:v>
      </x:c>
      <x:c r="E28" s="243" t="n">
        <x:v>0.07</x:v>
      </x:c>
      <x:c r="F28" s="167" t="n">
        <x:f>'RINGKASAN ESTIMASI'!$D$15-SUM(F21:F27)</x:f>
        <x:v>32013363</x:v>
      </x:c>
      <x:c r="G28" s="165" t="str">
        <x:v>Beban Pendidikan - Administrasi</x:v>
      </x:c>
      <x:c r="H28" s="167" t="str">
        <x:v>Rekap data, arsip komunikasi, dokumentasi, laporan</x:v>
      </x:c>
      <x:c r="I28" s="165" t="str"/>
      <x:c r="J28" s="167" t="str">
        <x:v>Belum Diverifikasi</x:v>
      </x:c>
    </x:row>
    <x:row r="29">
      <x:c r="A29" s="244" t="str">
        <x:v>SUBTOTAL PENDIDIKAN BACA AL-QUR'AN</x:v>
      </x:c>
      <x:c r="B29" s="244"/>
      <x:c r="C29" s="244"/>
      <x:c r="D29" s="244"/>
      <x:c r="E29" s="245" t="n">
        <x:f>SUM(E21:E28)</x:f>
        <x:v>1</x:v>
      </x:c>
      <x:c r="F29" s="246" t="n">
        <x:f>SUM(F21:F28)</x:f>
        <x:v>457333756</x:v>
      </x:c>
      <x:c r="G29" s="244" t="str">
        <x:v>Harus sama dengan ringkasan</x:v>
      </x:c>
      <x:c r="H29" s="246" t="n">
        <x:f>'RINGKASAN ESTIMASI'!$D$15</x:f>
        <x:v>457333756</x:v>
      </x:c>
      <x:c r="I29" s="244" t="str">
        <x:v>Selisih</x:v>
      </x:c>
      <x:c r="J29" s="246" t="n">
        <x:f>F29-H29</x:f>
        <x:v>0</x:v>
      </x:c>
    </x:row>
    <x:row r="30">
      <x:c r="A30" s="165"/>
      <x:c r="B30" s="165"/>
      <x:c r="C30" s="165"/>
      <x:c r="D30" s="165"/>
      <x:c r="E30" s="243"/>
      <x:c r="F30" s="167"/>
      <x:c r="G30" s="165"/>
      <x:c r="H30" s="167"/>
      <x:c r="I30" s="165"/>
      <x:c r="J30" s="167"/>
    </x:row>
    <x:row r="31">
      <x:c r="A31" s="165" t="str">
        <x:v>PEDULI GURU NGAJI</x:v>
      </x:c>
      <x:c r="B31" s="165" t="str">
        <x:v>Insentif dan santunan</x:v>
      </x:c>
      <x:c r="C31" s="165" t="str">
        <x:v>Nilai pelayanan dan santunan kepada Guru Ngaji sebagai penghargaan atas pengabdian dan KBM yang telah dilaksanakan.</x:v>
      </x:c>
      <x:c r="D31" s="165" t="str">
        <x:v>Proporsi wajar dari total PEDULI GURU NGAJI</x:v>
      </x:c>
      <x:c r="E31" s="243" t="n">
        <x:v>0.55</x:v>
      </x:c>
      <x:c r="F31" s="167" t="n">
        <x:f>ROUND('RINGKASAN ESTIMASI'!$D$16*E31,0)</x:f>
        <x:v>343000317</x:v>
      </x:c>
      <x:c r="G31" s="165" t="str">
        <x:v>Beban Guru Ngaji - Insentif/Santunan</x:v>
      </x:c>
      <x:c r="H31" s="167" t="str">
        <x:v>Daftar penerima, dasar perhitungan, bukti transfer/tanda terima</x:v>
      </x:c>
      <x:c r="I31" s="165" t="str"/>
      <x:c r="J31" s="167" t="str">
        <x:v>Belum Diverifikasi</x:v>
      </x:c>
    </x:row>
    <x:row r="32">
      <x:c r="A32" s="165" t="str">
        <x:v>PEDULI GURU NGAJI</x:v>
      </x:c>
      <x:c r="B32" s="165" t="str">
        <x:v>Pembinaan keilmuan dan ruhiah</x:v>
      </x:c>
      <x:c r="C32" s="165" t="str">
        <x:v>Pertemuan, tahsin, peningkatan kompetensi Al-Qur'an, pembinaan ruhiah, narasumber, tempat, dan konsumsi.</x:v>
      </x:c>
      <x:c r="D32" s="165" t="str">
        <x:v>Proporsi wajar dari total PEDULI GURU NGAJI</x:v>
      </x:c>
      <x:c r="E32" s="243" t="n">
        <x:v>0.1</x:v>
      </x:c>
      <x:c r="F32" s="167" t="n">
        <x:f>ROUND('RINGKASAN ESTIMASI'!$D$16*E32,0)</x:f>
        <x:v>62363694</x:v>
      </x:c>
      <x:c r="G32" s="165" t="str">
        <x:v>Beban Guru Ngaji - Pembinaan</x:v>
      </x:c>
      <x:c r="H32" s="167" t="str">
        <x:v>Jadwal, materi, daftar hadir, dokumentasi, kuitansi</x:v>
      </x:c>
      <x:c r="I32" s="165" t="str"/>
      <x:c r="J32" s="167" t="str">
        <x:v>Belum Diverifikasi</x:v>
      </x:c>
    </x:row>
    <x:row r="33">
      <x:c r="A33" s="165" t="str">
        <x:v>PEDULI GURU NGAJI</x:v>
      </x:c>
      <x:c r="B33" s="165" t="str">
        <x:v>Santunan beras</x:v>
      </x:c>
      <x:c r="C33" s="165" t="str">
        <x:v>Pengadaan dan penyaluran beras atau kebutuhan pokok kepada Guru Ngaji yang memenuhi ketentuan.</x:v>
      </x:c>
      <x:c r="D33" s="165" t="str">
        <x:v>Proporsi wajar dari total PEDULI GURU NGAJI</x:v>
      </x:c>
      <x:c r="E33" s="243" t="n">
        <x:v>0.1</x:v>
      </x:c>
      <x:c r="F33" s="167" t="n">
        <x:f>ROUND('RINGKASAN ESTIMASI'!$D$16*E33,0)</x:f>
        <x:v>62363694</x:v>
      </x:c>
      <x:c r="G33" s="165" t="str">
        <x:v>Beban Guru Ngaji - Santunan Beras</x:v>
      </x:c>
      <x:c r="H33" s="167" t="str">
        <x:v>Invoice, daftar penerima, tanda terima</x:v>
      </x:c>
      <x:c r="I33" s="165" t="str"/>
      <x:c r="J33" s="167" t="str">
        <x:v>Belum Diverifikasi</x:v>
      </x:c>
    </x:row>
    <x:row r="34">
      <x:c r="A34" s="165" t="str">
        <x:v>PEDULI GURU NGAJI</x:v>
      </x:c>
      <x:c r="B34" s="165" t="str">
        <x:v>Rihlah gratis tahunan</x:v>
      </x:c>
      <x:c r="C34" s="165" t="str">
        <x:v>Rihlah gratis tahunan bagi Guru Ngaji bersama keluarga sebagai penghargaan, kebersamaan, dan penyegaran.</x:v>
      </x:c>
      <x:c r="D34" s="165" t="str">
        <x:v>Proporsi wajar dari total PEDULI GURU NGAJI</x:v>
      </x:c>
      <x:c r="E34" s="243" t="n">
        <x:v>0.15</x:v>
      </x:c>
      <x:c r="F34" s="167" t="n">
        <x:f>ROUND('RINGKASAN ESTIMASI'!$D$16*E34,0)</x:f>
        <x:v>93545541</x:v>
      </x:c>
      <x:c r="G34" s="165" t="str">
        <x:v>Beban Guru Ngaji - Rihlah</x:v>
      </x:c>
      <x:c r="H34" s="167" t="str">
        <x:v>Daftar peserta, vendor/transport, tiket, dokumentasi, pertanggungjawaban panitia</x:v>
      </x:c>
      <x:c r="I34" s="165" t="str"/>
      <x:c r="J34" s="167" t="str">
        <x:v>Belum Diverifikasi</x:v>
      </x:c>
    </x:row>
    <x:row r="35">
      <x:c r="A35" s="165" t="str">
        <x:v>PEDULI GURU NGAJI</x:v>
      </x:c>
      <x:c r="B35" s="165" t="str">
        <x:v>Silaturahmi dan koordinasi</x:v>
      </x:c>
      <x:c r="C35" s="165" t="str">
        <x:v>Kunjungan, komunikasi, dan koordinasi dengan Guru Ngaji, koordinator wilayah, MUI, serta perangkat desa.</x:v>
      </x:c>
      <x:c r="D35" s="165" t="str">
        <x:v>Proporsi wajar dari total PEDULI GURU NGAJI</x:v>
      </x:c>
      <x:c r="E35" s="243" t="n">
        <x:v>0.03</x:v>
      </x:c>
      <x:c r="F35" s="167" t="n">
        <x:f>ROUND('RINGKASAN ESTIMASI'!$D$16*E35,0)</x:f>
        <x:v>18709108</x:v>
      </x:c>
      <x:c r="G35" s="165" t="str">
        <x:v>Beban Guru Ngaji - Koordinasi</x:v>
      </x:c>
      <x:c r="H35" s="167" t="str">
        <x:v>Laporan kunjungan, dokumentasi, log komunikasi</x:v>
      </x:c>
      <x:c r="I35" s="165" t="str"/>
      <x:c r="J35" s="167" t="str">
        <x:v>Belum Diverifikasi</x:v>
      </x:c>
    </x:row>
    <x:row r="36">
      <x:c r="A36" s="165" t="str">
        <x:v>PEDULI GURU NGAJI</x:v>
      </x:c>
      <x:c r="B36" s="165" t="str">
        <x:v>Transportasi pelayanan</x:v>
      </x:c>
      <x:c r="C36" s="165" t="str">
        <x:v>Transportasi pembinaan, kunjungan, penyaluran santunan, dan kegiatan Guru Ngaji.</x:v>
      </x:c>
      <x:c r="D36" s="165" t="str">
        <x:v>Proporsi wajar dari total PEDULI GURU NGAJI</x:v>
      </x:c>
      <x:c r="E36" s="243" t="n">
        <x:v>0.03</x:v>
      </x:c>
      <x:c r="F36" s="167" t="n">
        <x:f>ROUND('RINGKASAN ESTIMASI'!$D$16*E36,0)</x:f>
        <x:v>18709108</x:v>
      </x:c>
      <x:c r="G36" s="165" t="str">
        <x:v>Beban Guru Ngaji - Transportasi</x:v>
      </x:c>
      <x:c r="H36" s="167" t="str">
        <x:v>Surat tugas, log perjalanan, kuitansi BBM/transport</x:v>
      </x:c>
      <x:c r="I36" s="165" t="str"/>
      <x:c r="J36" s="167" t="str">
        <x:v>Belum Diverifikasi</x:v>
      </x:c>
    </x:row>
    <x:row r="37">
      <x:c r="A37" s="165" t="str">
        <x:v>PEDULI GURU NGAJI</x:v>
      </x:c>
      <x:c r="B37" s="165" t="str">
        <x:v>Konsumsi dan dokumentasi</x:v>
      </x:c>
      <x:c r="C37" s="165" t="str">
        <x:v>Konsumsi kegiatan, dokumentasi testimoni, publikasi pertanggungjawaban, dan administrasi penerima.</x:v>
      </x:c>
      <x:c r="D37" s="165" t="str">
        <x:v>Proporsi wajar dari total PEDULI GURU NGAJI</x:v>
      </x:c>
      <x:c r="E37" s="243" t="n">
        <x:v>0.04</x:v>
      </x:c>
      <x:c r="F37" s="167" t="n">
        <x:f>'RINGKASAN ESTIMASI'!$D$16-SUM(F31:F36)</x:f>
        <x:v>24945478</x:v>
      </x:c>
      <x:c r="G37" s="165" t="str">
        <x:v>Beban Guru Ngaji - Kegiatan Pendukung</x:v>
      </x:c>
      <x:c r="H37" s="167" t="str">
        <x:v>Daftar kegiatan, nota, dokumentasi, laporan</x:v>
      </x:c>
      <x:c r="I37" s="165" t="str"/>
      <x:c r="J37" s="167" t="str">
        <x:v>Belum Diverifikasi</x:v>
      </x:c>
    </x:row>
    <x:row r="38">
      <x:c r="A38" s="244" t="str">
        <x:v>SUBTOTAL PEDULI GURU NGAJI</x:v>
      </x:c>
      <x:c r="B38" s="244"/>
      <x:c r="C38" s="244"/>
      <x:c r="D38" s="244"/>
      <x:c r="E38" s="245" t="n">
        <x:f>SUM(E31:E37)</x:f>
        <x:v>1</x:v>
      </x:c>
      <x:c r="F38" s="246" t="n">
        <x:f>SUM(F31:F37)</x:f>
        <x:v>623636940</x:v>
      </x:c>
      <x:c r="G38" s="244" t="str">
        <x:v>Harus sama dengan ringkasan</x:v>
      </x:c>
      <x:c r="H38" s="246" t="n">
        <x:f>'RINGKASAN ESTIMASI'!$D$16</x:f>
        <x:v>623636940</x:v>
      </x:c>
      <x:c r="I38" s="244" t="str">
        <x:v>Selisih</x:v>
      </x:c>
      <x:c r="J38" s="246" t="n">
        <x:f>F38-H38</x:f>
        <x:v>0</x:v>
      </x:c>
    </x:row>
    <x:row r="39">
      <x:c r="A39" s="165"/>
      <x:c r="B39" s="165"/>
      <x:c r="C39" s="165"/>
      <x:c r="D39" s="165"/>
      <x:c r="E39" s="243"/>
      <x:c r="F39" s="167"/>
      <x:c r="G39" s="165"/>
      <x:c r="H39" s="167"/>
      <x:c r="I39" s="165"/>
      <x:c r="J39" s="167"/>
    </x:row>
    <x:row r="40">
      <x:c r="A40" s="165" t="str">
        <x:v>OPERASIONAL &amp; PENDUKUNG - 4 KANTOR</x:v>
      </x:c>
      <x:c r="B40" s="165" t="str">
        <x:v>Listrik</x:v>
      </x:c>
      <x:c r="C40" s="165" t="str">
        <x:v>Tagihan listrik rutin empat kantor dan pemakaian listrik untuk kegiatan program.</x:v>
      </x:c>
      <x:c r="D40" s="165" t="str">
        <x:v>Proporsi wajar dari total OPERASIONAL &amp; PENDUKUNG - 4 KANTOR</x:v>
      </x:c>
      <x:c r="E40" s="243" t="n">
        <x:v>0.12</x:v>
      </x:c>
      <x:c r="F40" s="167" t="n">
        <x:f>ROUND('RINGKASAN ESTIMASI'!$D$17*E40,0)</x:f>
        <x:v>67352790</x:v>
      </x:c>
      <x:c r="G40" s="165" t="str">
        <x:v>Beban Listrik</x:v>
      </x:c>
      <x:c r="H40" s="167" t="str">
        <x:v>Tagihan, bukti pembayaran, daftar lokasi/meter</x:v>
      </x:c>
      <x:c r="I40" s="165" t="str"/>
      <x:c r="J40" s="167" t="str">
        <x:v>Belum Diverifikasi</x:v>
      </x:c>
    </x:row>
    <x:row r="41">
      <x:c r="A41" s="165" t="str">
        <x:v>OPERASIONAL &amp; PENDUKUNG - 4 KANTOR</x:v>
      </x:c>
      <x:c r="B41" s="165" t="str">
        <x:v>Internet, pulsa, dan aplikasi umum</x:v>
      </x:c>
      <x:c r="C41" s="165" t="str">
        <x:v>Internet, pulsa, paket data, hosting, aplikasi administrasi, komunikasi, dan layanan daring bersama.</x:v>
      </x:c>
      <x:c r="D41" s="165" t="str">
        <x:v>Proporsi wajar dari total OPERASIONAL &amp; PENDUKUNG - 4 KANTOR</x:v>
      </x:c>
      <x:c r="E41" s="243" t="n">
        <x:v>0.1</x:v>
      </x:c>
      <x:c r="F41" s="167" t="n">
        <x:f>ROUND('RINGKASAN ESTIMASI'!$D$17*E41,0)</x:f>
        <x:v>56127325</x:v>
      </x:c>
      <x:c r="G41" s="165" t="str">
        <x:v>Beban Internet/Aplikasi</x:v>
      </x:c>
      <x:c r="H41" s="167" t="str">
        <x:v>Invoice, bukti bayar, daftar akun dan pengguna</x:v>
      </x:c>
      <x:c r="I41" s="165" t="str"/>
      <x:c r="J41" s="167" t="str">
        <x:v>Belum Diverifikasi</x:v>
      </x:c>
    </x:row>
    <x:row r="42">
      <x:c r="A42" s="165" t="str">
        <x:v>OPERASIONAL &amp; PENDUKUNG - 4 KANTOR</x:v>
      </x:c>
      <x:c r="B42" s="165" t="str">
        <x:v>Air</x:v>
      </x:c>
      <x:c r="C42" s="165" t="str">
        <x:v>Tagihan air dan kebutuhan air bersih empat kantor.</x:v>
      </x:c>
      <x:c r="D42" s="165" t="str">
        <x:v>Proporsi wajar dari total OPERASIONAL &amp; PENDUKUNG - 4 KANTOR</x:v>
      </x:c>
      <x:c r="E42" s="243" t="n">
        <x:v>0.03</x:v>
      </x:c>
      <x:c r="F42" s="167" t="n">
        <x:f>ROUND('RINGKASAN ESTIMASI'!$D$17*E42,0)</x:f>
        <x:v>16838197</x:v>
      </x:c>
      <x:c r="G42" s="165" t="str">
        <x:v>Beban Air</x:v>
      </x:c>
      <x:c r="H42" s="167" t="str">
        <x:v>Tagihan/nota air, daftar kantor</x:v>
      </x:c>
      <x:c r="I42" s="165" t="str"/>
      <x:c r="J42" s="167" t="str">
        <x:v>Belum Diverifikasi</x:v>
      </x:c>
    </x:row>
    <x:row r="43">
      <x:c r="A43" s="165" t="str">
        <x:v>OPERASIONAL &amp; PENDUKUNG - 4 KANTOR</x:v>
      </x:c>
      <x:c r="B43" s="165" t="str">
        <x:v>Service motor dan kendaraan</x:v>
      </x:c>
      <x:c r="C43" s="165" t="str">
        <x:v>Perawatan, oli, kampas rem, ban, servis, dan perbaikan kendaraan yang digunakan untuk mobilitas kegiatan.</x:v>
      </x:c>
      <x:c r="D43" s="165" t="str">
        <x:v>Proporsi wajar dari total OPERASIONAL &amp; PENDUKUNG - 4 KANTOR</x:v>
      </x:c>
      <x:c r="E43" s="243" t="n">
        <x:v>0.08</x:v>
      </x:c>
      <x:c r="F43" s="167" t="n">
        <x:f>ROUND('RINGKASAN ESTIMASI'!$D$17*E43,0)</x:f>
        <x:v>44901860</x:v>
      </x:c>
      <x:c r="G43" s="165" t="str">
        <x:v>Beban Kendaraan</x:v>
      </x:c>
      <x:c r="H43" s="167" t="str">
        <x:v>Nota bengkel, identitas kendaraan, log penggunaan</x:v>
      </x:c>
      <x:c r="I43" s="165" t="str"/>
      <x:c r="J43" s="167" t="str">
        <x:v>Belum Diverifikasi</x:v>
      </x:c>
    </x:row>
    <x:row r="44">
      <x:c r="A44" s="165" t="str">
        <x:v>OPERASIONAL &amp; PENDUKUNG - 4 KANTOR</x:v>
      </x:c>
      <x:c r="B44" s="165" t="str">
        <x:v>Kerumahtanggaan empat kantor</x:v>
      </x:c>
      <x:c r="C44" s="165" t="str">
        <x:v>Kebersihan, alat rumah tangga, gas, dapur, perlengkapan kerja, dan kebutuhan rutin kantor.</x:v>
      </x:c>
      <x:c r="D44" s="165" t="str">
        <x:v>Proporsi wajar dari total OPERASIONAL &amp; PENDUKUNG - 4 KANTOR</x:v>
      </x:c>
      <x:c r="E44" s="243" t="n">
        <x:v>0.22</x:v>
      </x:c>
      <x:c r="F44" s="167" t="n">
        <x:f>ROUND('RINGKASAN ESTIMASI'!$D$17*E44,0)</x:f>
        <x:v>123480114</x:v>
      </x:c>
      <x:c r="G44" s="165" t="str">
        <x:v>Beban Kerumahtanggaan</x:v>
      </x:c>
      <x:c r="H44" s="167" t="str">
        <x:v>Nota belanja per kantor, daftar barang, otorisasi</x:v>
      </x:c>
      <x:c r="I44" s="165" t="str"/>
      <x:c r="J44" s="167" t="str">
        <x:v>Belum Diverifikasi</x:v>
      </x:c>
    </x:row>
    <x:row r="45">
      <x:c r="A45" s="165" t="str">
        <x:v>OPERASIONAL &amp; PENDUKUNG - 4 KANTOR</x:v>
      </x:c>
      <x:c r="B45" s="165" t="str">
        <x:v>Dapur umum harian empat kantor</x:v>
      </x:c>
      <x:c r="C45" s="165" t="str">
        <x:v>Belanja bahan makanan, lauk, gas, air minum, serta kebutuhan dapur umum setiap hari bagi petugas.</x:v>
      </x:c>
      <x:c r="D45" s="165" t="str">
        <x:v>Proporsi wajar dari total OPERASIONAL &amp; PENDUKUNG - 4 KANTOR</x:v>
      </x:c>
      <x:c r="E45" s="243" t="n">
        <x:v>0.28</x:v>
      </x:c>
      <x:c r="F45" s="167" t="n">
        <x:f>ROUND('RINGKASAN ESTIMASI'!$D$17*E45,0)</x:f>
        <x:v>157156509</x:v>
      </x:c>
      <x:c r="G45" s="165" t="str">
        <x:v>Beban Dapur Umum</x:v>
      </x:c>
      <x:c r="H45" s="167" t="str">
        <x:v>Rekap harian per kantor, nota belanja, daftar penerima/manfaat</x:v>
      </x:c>
      <x:c r="I45" s="165" t="str"/>
      <x:c r="J45" s="167" t="str">
        <x:v>Belum Diverifikasi</x:v>
      </x:c>
    </x:row>
    <x:row r="46">
      <x:c r="A46" s="165" t="str">
        <x:v>OPERASIONAL &amp; PENDUKUNG - 4 KANTOR</x:v>
      </x:c>
      <x:c r="B46" s="165" t="str">
        <x:v>Administrasi dan ATK</x:v>
      </x:c>
      <x:c r="C46" s="165" t="str">
        <x:v>ATK, fotokopi, materai, biaya bank, pencetakan, dan perlengkapan administrasi umum.</x:v>
      </x:c>
      <x:c r="D46" s="165" t="str">
        <x:v>Proporsi wajar dari total OPERASIONAL &amp; PENDUKUNG - 4 KANTOR</x:v>
      </x:c>
      <x:c r="E46" s="243" t="n">
        <x:v>0.07</x:v>
      </x:c>
      <x:c r="F46" s="167" t="n">
        <x:f>ROUND('RINGKASAN ESTIMASI'!$D$17*E46,0)</x:f>
        <x:v>39289127</x:v>
      </x:c>
      <x:c r="G46" s="165" t="str">
        <x:v>Beban Administrasi/ATK</x:v>
      </x:c>
      <x:c r="H46" s="167" t="str">
        <x:v>Invoice, bukti bayar, dokumen yang dihasilkan</x:v>
      </x:c>
      <x:c r="I46" s="165" t="str"/>
      <x:c r="J46" s="167" t="str">
        <x:v>Belum Diverifikasi</x:v>
      </x:c>
    </x:row>
    <x:row r="47">
      <x:c r="A47" s="165" t="str">
        <x:v>OPERASIONAL &amp; PENDUKUNG - 4 KANTOR</x:v>
      </x:c>
      <x:c r="B47" s="165" t="str">
        <x:v>Pemeliharaan, keamanan, dan umum</x:v>
      </x:c>
      <x:c r="C47" s="165" t="str">
        <x:v>Perbaikan kantor/peralatan, keamanan, kebersihan tambahan, serta kebutuhan pendukung lainnya.</x:v>
      </x:c>
      <x:c r="D47" s="165" t="str">
        <x:v>Proporsi wajar dari total OPERASIONAL &amp; PENDUKUNG - 4 KANTOR</x:v>
      </x:c>
      <x:c r="E47" s="243" t="n">
        <x:v>0.1</x:v>
      </x:c>
      <x:c r="F47" s="167" t="n">
        <x:f>'RINGKASAN ESTIMASI'!$D$17-SUM(F40:F46)</x:f>
        <x:v>56127324</x:v>
      </x:c>
      <x:c r="G47" s="165" t="str">
        <x:v>Beban Pemeliharaan/Umum</x:v>
      </x:c>
      <x:c r="H47" s="167" t="str">
        <x:v>Invoice, berita acara pekerjaan, dokumentasi sebelum/sesudah</x:v>
      </x:c>
      <x:c r="I47" s="165" t="str"/>
      <x:c r="J47" s="167" t="str">
        <x:v>Belum Diverifikasi</x:v>
      </x:c>
    </x:row>
    <x:row r="48">
      <x:c r="A48" s="244" t="str">
        <x:v>SUBTOTAL OPERASIONAL &amp; PENDUKUNG - 4 KANTOR</x:v>
      </x:c>
      <x:c r="B48" s="244"/>
      <x:c r="C48" s="244"/>
      <x:c r="D48" s="244"/>
      <x:c r="E48" s="245" t="n">
        <x:f>SUM(E40:E47)</x:f>
        <x:v>1.0000000000000002</x:v>
      </x:c>
      <x:c r="F48" s="246" t="n">
        <x:f>SUM(F40:F47)</x:f>
        <x:v>561273246</x:v>
      </x:c>
      <x:c r="G48" s="244" t="str">
        <x:v>Harus sama dengan ringkasan</x:v>
      </x:c>
      <x:c r="H48" s="246" t="n">
        <x:f>'RINGKASAN ESTIMASI'!$D$17</x:f>
        <x:v>561273246</x:v>
      </x:c>
      <x:c r="I48" s="244" t="str">
        <x:v>Selisih</x:v>
      </x:c>
      <x:c r="J48" s="246" t="n">
        <x:f>F48-H48</x:f>
        <x:v>0</x:v>
      </x:c>
    </x:row>
    <x:row r="49">
      <x:c r="A49" s="165"/>
      <x:c r="B49" s="165"/>
      <x:c r="C49" s="165"/>
      <x:c r="D49" s="165"/>
      <x:c r="E49" s="243"/>
      <x:c r="F49" s="167"/>
      <x:c r="G49" s="165"/>
      <x:c r="H49" s="167"/>
      <x:c r="I49" s="165"/>
      <x:c r="J49" s="167"/>
    </x:row>
    <x:row r="50">
      <x:c r="A50" s="165" t="str">
        <x:v>BELANJA INVENTARIS KANTOR</x:v>
      </x:c>
      <x:c r="B50" s="165" t="str">
        <x:v>Perangkat komputer dan komunikasi</x:v>
      </x:c>
      <x:c r="C50" s="165" t="str">
        <x:v>Komputer, laptop, telepon, monitor, dan perangkat kerja digital untuk kantor atau LCA Online.</x:v>
      </x:c>
      <x:c r="D50" s="165" t="str">
        <x:v>Proporsi wajar dari total BELANJA INVENTARIS KANTOR</x:v>
      </x:c>
      <x:c r="E50" s="243" t="n">
        <x:v>0.35</x:v>
      </x:c>
      <x:c r="F50" s="167" t="n">
        <x:f>ROUND('RINGKASAN ESTIMASI'!$D$18*E50,0)</x:f>
        <x:v>21827293</x:v>
      </x:c>
      <x:c r="G50" s="165" t="str">
        <x:v>Aset - Peralatan Teknologi</x:v>
      </x:c>
      <x:c r="H50" s="167" t="str">
        <x:v>Invoice, ID aset, lokasi, PIC, foto</x:v>
      </x:c>
      <x:c r="I50" s="165" t="str"/>
      <x:c r="J50" s="167" t="str">
        <x:v>Belum Diverifikasi</x:v>
      </x:c>
    </x:row>
    <x:row r="51">
      <x:c r="A51" s="165" t="str">
        <x:v>BELANJA INVENTARIS KANTOR</x:v>
      </x:c>
      <x:c r="B51" s="165" t="str">
        <x:v>Meubelair</x:v>
      </x:c>
      <x:c r="C51" s="165" t="str">
        <x:v>Meja, kursi, rak, lemari, dan perabot kantor.</x:v>
      </x:c>
      <x:c r="D51" s="165" t="str">
        <x:v>Proporsi wajar dari total BELANJA INVENTARIS KANTOR</x:v>
      </x:c>
      <x:c r="E51" s="243" t="n">
        <x:v>0.2</x:v>
      </x:c>
      <x:c r="F51" s="167" t="n">
        <x:f>ROUND('RINGKASAN ESTIMASI'!$D$18*E51,0)</x:f>
        <x:v>12472739</x:v>
      </x:c>
      <x:c r="G51" s="165" t="str">
        <x:v>Aset - Meubelair</x:v>
      </x:c>
      <x:c r="H51" s="167" t="str">
        <x:v>Invoice, ID aset, lokasi, PIC</x:v>
      </x:c>
      <x:c r="I51" s="165" t="str"/>
      <x:c r="J51" s="167" t="str">
        <x:v>Belum Diverifikasi</x:v>
      </x:c>
    </x:row>
    <x:row r="52">
      <x:c r="A52" s="165" t="str">
        <x:v>BELANJA INVENTARIS KANTOR</x:v>
      </x:c>
      <x:c r="B52" s="165" t="str">
        <x:v>Peralatan dapur dan kantor</x:v>
      </x:c>
      <x:c r="C52" s="165" t="str">
        <x:v>Magic com, kompor, regulator, panci, dispenser, dan peralatan tahan lama lainnya.</x:v>
      </x:c>
      <x:c r="D52" s="165" t="str">
        <x:v>Proporsi wajar dari total BELANJA INVENTARIS KANTOR</x:v>
      </x:c>
      <x:c r="E52" s="243" t="n">
        <x:v>0.2</x:v>
      </x:c>
      <x:c r="F52" s="167" t="n">
        <x:f>ROUND('RINGKASAN ESTIMASI'!$D$18*E52,0)</x:f>
        <x:v>12472739</x:v>
      </x:c>
      <x:c r="G52" s="165" t="str">
        <x:v>Aset - Peralatan Kantor/Dapur</x:v>
      </x:c>
      <x:c r="H52" s="167" t="str">
        <x:v>Invoice, ID aset, lokasi, PIC</x:v>
      </x:c>
      <x:c r="I52" s="165" t="str"/>
      <x:c r="J52" s="167" t="str">
        <x:v>Belum Diverifikasi</x:v>
      </x:c>
    </x:row>
    <x:row r="53">
      <x:c r="A53" s="165" t="str">
        <x:v>BELANJA INVENTARIS KANTOR</x:v>
      </x:c>
      <x:c r="B53" s="165" t="str">
        <x:v>Perangkat listrik dan jaringan</x:v>
      </x:c>
      <x:c r="C53" s="165" t="str">
        <x:v>Router, kabel, perangkat listrik, stabilizer, dan perlengkapan jaringan.</x:v>
      </x:c>
      <x:c r="D53" s="165" t="str">
        <x:v>Proporsi wajar dari total BELANJA INVENTARIS KANTOR</x:v>
      </x:c>
      <x:c r="E53" s="243" t="n">
        <x:v>0.15</x:v>
      </x:c>
      <x:c r="F53" s="167" t="n">
        <x:f>ROUND('RINGKASAN ESTIMASI'!$D$18*E53,0)</x:f>
        <x:v>9354554</x:v>
      </x:c>
      <x:c r="G53" s="165" t="str">
        <x:v>Aset - Listrik/Jaringan</x:v>
      </x:c>
      <x:c r="H53" s="167" t="str">
        <x:v>Invoice, ID aset, lokasi, PIC</x:v>
      </x:c>
      <x:c r="I53" s="165" t="str"/>
      <x:c r="J53" s="167" t="str">
        <x:v>Belum Diverifikasi</x:v>
      </x:c>
    </x:row>
    <x:row r="54">
      <x:c r="A54" s="165" t="str">
        <x:v>BELANJA INVENTARIS KANTOR</x:v>
      </x:c>
      <x:c r="B54" s="165" t="str">
        <x:v>Peralatan dokumentasi</x:v>
      </x:c>
      <x:c r="C54" s="165" t="str">
        <x:v>Mikrofon, kamera, tripod, lampu, dan peralatan produksi konten.</x:v>
      </x:c>
      <x:c r="D54" s="165" t="str">
        <x:v>Proporsi wajar dari total BELANJA INVENTARIS KANTOR</x:v>
      </x:c>
      <x:c r="E54" s="243" t="n">
        <x:v>0.1</x:v>
      </x:c>
      <x:c r="F54" s="167" t="n">
        <x:f>'RINGKASAN ESTIMASI'!$D$18-SUM(F50:F53)</x:f>
        <x:v>6236369</x:v>
      </x:c>
      <x:c r="G54" s="165" t="str">
        <x:v>Aset - Dokumentasi</x:v>
      </x:c>
      <x:c r="H54" s="167" t="str">
        <x:v>Invoice, ID aset, lokasi, PIC</x:v>
      </x:c>
      <x:c r="I54" s="165" t="str"/>
      <x:c r="J54" s="167" t="str">
        <x:v>Belum Diverifikasi</x:v>
      </x:c>
    </x:row>
    <x:row r="55">
      <x:c r="A55" s="244" t="str">
        <x:v>SUBTOTAL BELANJA INVENTARIS KANTOR</x:v>
      </x:c>
      <x:c r="B55" s="244"/>
      <x:c r="C55" s="244"/>
      <x:c r="D55" s="244"/>
      <x:c r="E55" s="245" t="n">
        <x:f>SUM(E50:E54)</x:f>
        <x:v>1</x:v>
      </x:c>
      <x:c r="F55" s="246" t="n">
        <x:f>SUM(F50:F54)</x:f>
        <x:v>62363694</x:v>
      </x:c>
      <x:c r="G55" s="244" t="str">
        <x:v>Harus sama dengan ringkasan</x:v>
      </x:c>
      <x:c r="H55" s="246" t="n">
        <x:f>'RINGKASAN ESTIMASI'!$D$18</x:f>
        <x:v>62363694</x:v>
      </x:c>
      <x:c r="I55" s="244" t="str">
        <x:v>Selisih</x:v>
      </x:c>
      <x:c r="J55" s="246" t="n">
        <x:f>F55-H55</x:f>
        <x:v>0</x:v>
      </x:c>
    </x:row>
    <x:row r="56">
      <x:c r="A56" s="168"/>
      <x:c r="B56" s="168"/>
      <x:c r="C56" s="168"/>
      <x:c r="D56" s="168"/>
      <x:c r="E56" s="247"/>
      <x:c r="F56" s="170"/>
      <x:c r="G56" s="168"/>
      <x:c r="H56" s="170"/>
      <x:c r="I56" s="168"/>
      <x:c r="J56" s="170"/>
    </x:row>
    <x:row r="57">
      <x:c r="A57" s="216" t="str">
        <x:v>TOTAL SELURUH PENGELUARAN</x:v>
      </x:c>
      <x:c r="B57" s="216"/>
      <x:c r="C57" s="216"/>
      <x:c r="D57" s="216"/>
      <x:c r="E57" s="221" t="n">
        <x:v>1</x:v>
      </x:c>
      <x:c r="F57" s="225" t="n">
        <x:f>SUM(F11,F19,F29,F38,F48,F55)</x:f>
        <x:v>2078789800</x:v>
      </x:c>
      <x:c r="G57" s="216" t="str">
        <x:v>Total pengeluaran pada ringkasan</x:v>
      </x:c>
      <x:c r="H57" s="225" t="n">
        <x:f>'RINGKASAN ESTIMASI'!$B$8</x:f>
        <x:v>2078789800</x:v>
      </x:c>
      <x:c r="I57" s="216" t="str">
        <x:v>Selisih</x:v>
      </x:c>
      <x:c r="J57" s="225" t="n">
        <x:f>F57-H57</x:f>
        <x:v>0</x:v>
      </x:c>
    </x:row>
    <x:row r="59">
      <x:c r="A59" s="213" t="str">
        <x:v>DASAR PERTANGGUNGJAWABAN DAN PENGALOKASIAN</x:v>
      </x:c>
      <x:c r="B59" s="213"/>
      <x:c r="C59" s="213"/>
      <x:c r="D59" s="213"/>
      <x:c r="E59" s="213"/>
      <x:c r="F59" s="213"/>
      <x:c r="G59" s="213"/>
      <x:c r="H59" s="213"/>
      <x:c r="I59" s="213"/>
      <x:c r="J59" s="213"/>
    </x:row>
    <x:row r="60">
      <x:c r="A60" s="219" t="str">
        <x:v>1. Prinsip substansi</x:v>
      </x:c>
      <x:c r="B60" s="59" t="str">
        <x:v>Transaksi ditempatkan berdasarkan tujuan dan manfaat sebenarnya, bukan semata nama lama dalam buku kas.</x:v>
      </x:c>
    </x:row>
    <x:row r="61">
      <x:c r="A61" s="219" t="str">
        <x:v>2. Biaya langsung</x:v>
      </x:c>
      <x:c r="B61" s="59" t="str">
        <x:v>Biaya yang hanya berhubungan dengan satu program dibebankan langsung kepada program tersebut.</x:v>
      </x:c>
    </x:row>
    <x:row r="62">
      <x:c r="A62" s="219" t="str">
        <x:v>3. Biaya bersama</x:v>
      </x:c>
      <x:c r="B62" s="59" t="str">
        <x:v>Listrik, internet, air, kendaraan, kerumahtanggaan, dan dapur umum dicatat sebagai pendukung; dapat dialokasikan ke program bila tersedia dasar pemakaian yang konsisten.</x:v>
      </x:c>
    </x:row>
    <x:row r="63">
      <x:c r="A63" s="219" t="str">
        <x:v>4. Dasar alokasi empat kantor</x:v>
      </x:c>
      <x:c r="B63" s="59" t="str">
        <x:v>Gunakan tagihan aktual per kantor. Jika tagihan gabungan, gunakan meter/pemakaian, jumlah petugas, hari kegiatan, jumlah peserta, atau luas ruangan—pilih yang paling dapat dibuktikan.</x:v>
      </x:c>
    </x:row>
    <x:row r="64">
      <x:c r="A64" s="219" t="str">
        <x:v>5. Dapur umum</x:v>
      </x:c>
      <x:c r="B64" s="59" t="str">
        <x:v>Buat rekap harian per kantor: tanggal, menu/bahan, jumlah penerima, program yang dilayani, nilai belanja, dan penanggung jawab.</x:v>
      </x:c>
    </x:row>
    <x:row r="65">
      <x:c r="A65" s="219" t="str">
        <x:v>6. Kendaraan</x:v>
      </x:c>
      <x:c r="B65" s="59" t="str">
        <x:v>Service motor dicatat sebagai beban pendukung atau program berdasarkan log penggunaan kendaraan dan kegiatan yang dilayani.</x:v>
      </x:c>
    </x:row>
    <x:row r="66">
      <x:c r="A66" s="219" t="str">
        <x:v>7. Inventaris</x:v>
      </x:c>
      <x:c r="B66" s="59" t="str">
        <x:v>Barang berumur manfaat lebih dari satu periode dicatat dalam register aset, diberi ID, lokasi dan PIC; beban diakui melalui penyusutan sesuai kebijakan kapitalisasi.</x:v>
      </x:c>
    </x:row>
    <x:row r="67">
      <x:c r="A67" s="219" t="str">
        <x:v>8. Status angka</x:v>
      </x:c>
      <x:c r="B67" s="59" t="str">
        <x:v>Seluruh rincian ini merupakan estimasi klasifikasi. Angka final harus berasal dari penandaan transaksi dan pemeriksaan bukti satu per satu.</x:v>
      </x:c>
    </x:row>
  </x:sheetData>
  <x:mergeCells>
    <x:mergeCell ref="A1:J1"/>
    <x:mergeCell ref="A2:J2"/>
    <x:mergeCell ref="A11:D11"/>
    <x:mergeCell ref="A19:D19"/>
    <x:mergeCell ref="A29:D29"/>
    <x:mergeCell ref="A38:D38"/>
    <x:mergeCell ref="A48:D48"/>
    <x:mergeCell ref="A55:D55"/>
    <x:mergeCell ref="A57:D57"/>
    <x:mergeCell ref="A59:J59"/>
  </x:mergeCells>
  <x:conditionalFormatting sqref="J11:J11">
    <x:cfRule type="cellIs" dxfId="3" priority="1" operator="notEqual">
      <x:formula>0</x:formula>
    </x:cfRule>
    <x:cfRule type="cellIs" dxfId="4" priority="2" operator="equal">
      <x:formula>0</x:formula>
    </x:cfRule>
  </x:conditionalFormatting>
  <x:conditionalFormatting sqref="J19:J19">
    <x:cfRule type="cellIs" dxfId="5" priority="3" operator="notEqual">
      <x:formula>0</x:formula>
    </x:cfRule>
    <x:cfRule type="cellIs" dxfId="6" priority="4" operator="equal">
      <x:formula>0</x:formula>
    </x:cfRule>
  </x:conditionalFormatting>
  <x:conditionalFormatting sqref="J29:J29">
    <x:cfRule type="cellIs" dxfId="7" priority="5" operator="notEqual">
      <x:formula>0</x:formula>
    </x:cfRule>
    <x:cfRule type="cellIs" dxfId="8" priority="6" operator="equal">
      <x:formula>0</x:formula>
    </x:cfRule>
  </x:conditionalFormatting>
  <x:conditionalFormatting sqref="J38:J38">
    <x:cfRule type="cellIs" dxfId="9" priority="7" operator="notEqual">
      <x:formula>0</x:formula>
    </x:cfRule>
    <x:cfRule type="cellIs" dxfId="10" priority="8" operator="equal">
      <x:formula>0</x:formula>
    </x:cfRule>
  </x:conditionalFormatting>
  <x:conditionalFormatting sqref="J48:J48">
    <x:cfRule type="cellIs" dxfId="11" priority="9" operator="notEqual">
      <x:formula>0</x:formula>
    </x:cfRule>
    <x:cfRule type="cellIs" dxfId="12" priority="10" operator="equal">
      <x:formula>0</x:formula>
    </x:cfRule>
  </x:conditionalFormatting>
  <x:conditionalFormatting sqref="J55:J55">
    <x:cfRule type="cellIs" dxfId="13" priority="11" operator="notEqual">
      <x:formula>0</x:formula>
    </x:cfRule>
    <x:cfRule type="cellIs" dxfId="14" priority="12" operator="equal">
      <x:formula>0</x:formula>
    </x:cfRule>
  </x:conditionalFormatting>
  <x:conditionalFormatting sqref="J57:J57">
    <x:cfRule type="cellIs" dxfId="15" priority="13" operator="notEqual">
      <x:formula>0</x:formula>
    </x:cfRule>
    <x:cfRule type="cellIs" dxfId="16" priority="14" operator="equal">
      <x:formula>0</x:formula>
    </x:cfRule>
  </x:conditionalFormatting>
  <x:dataValidations count="1">
    <x:dataValidation type="list" sqref="J5:J56">
      <x:formula1>"Belum Diverifikasi,Sebagian,Selesai"</x:formula1>
    </x:dataValidation>
  </x:dataValidations>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1" max="1" width="34" hidden="0" customWidth="1"/>
    <x:col min="2" max="2" width="23" hidden="0" customWidth="1"/>
    <x:col min="3" max="3" width="23" hidden="0" customWidth="1"/>
    <x:col min="4" max="4" width="20" hidden="0" customWidth="1"/>
    <x:col min="5" max="5" width="16" hidden="0" customWidth="1"/>
    <x:col min="6" max="6" width="48" hidden="0" customWidth="1"/>
  </x:cols>
  <x:sheetData>
    <x:row r="1">
      <x:c r="A1" s="256" t="str">
        <x:v>KONTROL PENERAPAN LAPORAN 2025</x:v>
      </x:c>
      <x:c r="B1" s="256"/>
      <x:c r="C1" s="256"/>
      <x:c r="D1" s="256"/>
      <x:c r="E1" s="256"/>
      <x:c r="F1" s="256"/>
    </x:row>
    <x:row r="2">
      <x:c r="A2" s="348" t="str">
        <x:v>Semua kontrol harus menunjukkan OK. Status angka tetap estimasi klasifikasi sampai bukti transaksi dan register aset diverifikasi.</x:v>
      </x:c>
      <x:c r="B2" s="348"/>
      <x:c r="C2" s="348"/>
      <x:c r="D2" s="348"/>
      <x:c r="E2" s="348"/>
      <x:c r="F2" s="348"/>
      <x:c r="G2" s="348"/>
      <x:c r="H2" s="348"/>
      <x:c r="I2" s="348"/>
      <x:c r="J2" s="348"/>
      <x:c r="K2" s="348"/>
      <x:c r="L2" s="348"/>
    </x:row>
    <x:row r="4">
      <x:c r="A4" s="353" t="str">
        <x:v>Kontrol</x:v>
      </x:c>
      <x:c r="B4" s="353" t="str">
        <x:v>Menurut Ketetapan</x:v>
      </x:c>
      <x:c r="C4" s="353" t="str">
        <x:v>Menurut Laporan</x:v>
      </x:c>
      <x:c r="D4" s="353" t="str">
        <x:v>Selisih</x:v>
      </x:c>
      <x:c r="E4" s="353" t="str">
        <x:v>Status</x:v>
      </x:c>
      <x:c r="F4" s="353" t="str">
        <x:v>Keterangan</x:v>
      </x:c>
    </x:row>
    <x:row r="5">
      <x:c r="A5" t="str">
        <x:v>Penerimaan</x:v>
      </x:c>
      <x:c r="B5" s="57" t="n">
        <x:v>2066169300</x:v>
      </x:c>
      <x:c r="C5" s="57" t="n">
        <x:f>'LAP AKTIVITAS'!D8</x:f>
        <x:v>2066169300</x:v>
      </x:c>
      <x:c r="D5" s="57" t="n">
        <x:f>C5-B5</x:f>
        <x:v>0</x:v>
      </x:c>
      <x:c r="E5" t="str">
        <x:f>IF(D5=0,"OK","PERIKSA")</x:f>
        <x:v>OK</x:v>
      </x:c>
      <x:c r="F5" t="str">
        <x:v>Sesuai angka pemasukan yang ditetapkan</x:v>
      </x:c>
    </x:row>
    <x:row r="6">
      <x:c r="A6" t="str">
        <x:v>Pengeluaran kas</x:v>
      </x:c>
      <x:c r="B6" s="57" t="n">
        <x:v>2078789800</x:v>
      </x:c>
      <x:c r="C6" s="57" t="n">
        <x:f>-'ARUS KAS'!B6-'ARUS KAS'!B8</x:f>
        <x:v>2078789800</x:v>
      </x:c>
      <x:c r="D6" s="57" t="n">
        <x:f>C6-B6</x:f>
        <x:v>0</x:v>
      </x:c>
      <x:c r="E6" t="str">
        <x:f>IF(D6=0,"OK","PERIKSA")</x:f>
        <x:v>OK</x:v>
      </x:c>
      <x:c r="F6" t="str">
        <x:v>Beban operasi + belanja inventaris</x:v>
      </x:c>
    </x:row>
    <x:row r="7">
      <x:c r="A7" t="str">
        <x:v>Saldo akhir kas</x:v>
      </x:c>
      <x:c r="B7" s="57" t="n">
        <x:v>2379500</x:v>
      </x:c>
      <x:c r="C7" s="57" t="n">
        <x:f>'ARUS KAS'!B12</x:f>
        <x:v>2379500</x:v>
      </x:c>
      <x:c r="D7" s="57" t="n">
        <x:f>C7-B7</x:f>
        <x:v>0</x:v>
      </x:c>
      <x:c r="E7" t="str">
        <x:f>IF(D7=0,"OK","PERIKSA")</x:f>
        <x:v>OK</x:v>
      </x:c>
      <x:c r="F7" t="str">
        <x:v>Saldo awal + arus kas neto</x:v>
      </x:c>
    </x:row>
    <x:row r="8">
      <x:c r="A8" t="str">
        <x:v>Total beban aktivitas</x:v>
      </x:c>
      <x:c r="B8" s="57" t="n">
        <x:v>2016426106</x:v>
      </x:c>
      <x:c r="C8" s="57" t="n">
        <x:f>'LAP AKTIVITAS'!D16</x:f>
        <x:v>2016426106</x:v>
      </x:c>
      <x:c r="D8" s="57" t="n">
        <x:f>C8-B8</x:f>
        <x:v>0</x:v>
      </x:c>
      <x:c r="E8" t="str">
        <x:f>IF(D8=0,"OK","PERIKSA")</x:f>
        <x:v>OK</x:v>
      </x:c>
      <x:c r="F8" t="str">
        <x:v>Pengeluaran kas selain inventaris</x:v>
      </x:c>
    </x:row>
    <x:row r="9">
      <x:c r="A9" t="str">
        <x:v>Inventaris sebagai aset</x:v>
      </x:c>
      <x:c r="B9" s="57" t="n">
        <x:v>62363694</x:v>
      </x:c>
      <x:c r="C9" s="57" t="n">
        <x:f>'POSISI KEUANGAN'!B7</x:f>
        <x:v>62363694</x:v>
      </x:c>
      <x:c r="D9" s="57" t="n">
        <x:f>C9-B9</x:f>
        <x:v>0</x:v>
      </x:c>
      <x:c r="E9" t="str">
        <x:f>IF(D9=0,"OK","PERIKSA")</x:f>
        <x:v>OK</x:v>
      </x:c>
      <x:c r="F9" t="str">
        <x:v>Dicatat sebagai aset sebelum penyusutan</x:v>
      </x:c>
    </x:row>
    <x:row r="10">
      <x:c r="A10" t="str">
        <x:v>Posisi keuangan seimbang</x:v>
      </x:c>
      <x:c r="B10" s="57" t="n">
        <x:v>0</x:v>
      </x:c>
      <x:c r="C10" s="57" t="n">
        <x:f>'POSISI KEUANGAN'!B22</x:f>
        <x:v>0</x:v>
      </x:c>
      <x:c r="D10" s="57" t="n">
        <x:f>C10-B10</x:f>
        <x:v>0</x:v>
      </x:c>
      <x:c r="E10" t="str">
        <x:f>IF(D10=0,"OK","PERIKSA")</x:f>
        <x:v>OK</x:v>
      </x:c>
      <x:c r="F10" t="str">
        <x:v>Total aset = liabilitas + aset neto</x:v>
      </x:c>
    </x:row>
    <x:row r="12">
      <x:c r="A12" s="356" t="str">
        <x:v>STATUS: ESTIMASI KLASIFIKASI MANAJEMEN — BELUM MENJADI HASIL AUDIT</x:v>
      </x:c>
      <x:c r="B12" s="356"/>
      <x:c r="C12" s="356"/>
      <x:c r="D12" s="356"/>
      <x:c r="E12" s="356"/>
      <x:c r="F12" s="356"/>
    </x:row>
  </x:sheetData>
  <x:mergeCells>
    <x:mergeCell ref="A1:F1"/>
    <x:mergeCell ref="A2:L2"/>
    <x:mergeCell ref="A12:F12"/>
  </x:mergeCells>
  <x:conditionalFormatting sqref="E5:E10">
    <x:cfRule type="cellIs" dxfId="17" priority="1" operator="equal">
      <x:formula>"OK"</x:formula>
    </x:cfRule>
    <x:cfRule type="cellIs" dxfId="18" priority="2" operator="equal">
      <x:formula>"PERIKSA"</x:formula>
    </x:cfRule>
  </x:conditionalFormatting>
  <x:pageMargins left="0.7" right="0.7" top="0.75" bottom="0.75" header="0.3" footer="0.3"/>
</x:worksheet>
</file>